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80" windowHeight="8700" firstSheet="1" activeTab="1"/>
  </bookViews>
  <sheets>
    <sheet name="thuyetminh" sheetId="1" state="hidden" r:id="rId1"/>
    <sheet name="thuyetminh (2)" sheetId="2" r:id="rId2"/>
  </sheets>
  <externalReferences>
    <externalReference r:id="rId5"/>
    <externalReference r:id="rId6"/>
    <externalReference r:id="rId7"/>
    <externalReference r:id="rId8"/>
    <externalReference r:id="rId9"/>
    <externalReference r:id="rId10"/>
    <externalReference r:id="rId11"/>
  </externalReferences>
  <definedNames>
    <definedName name="_xlnm.Print_Area" localSheetId="0">'thuyetminh'!$A$1:$BU$626</definedName>
    <definedName name="_xlnm.Print_Area" localSheetId="1">'thuyetminh (2)'!$A$1:$BU$626</definedName>
  </definedNames>
  <calcPr fullCalcOnLoad="1"/>
</workbook>
</file>

<file path=xl/comments1.xml><?xml version="1.0" encoding="utf-8"?>
<comments xmlns="http://schemas.openxmlformats.org/spreadsheetml/2006/main">
  <authors>
    <author> Trung</author>
  </authors>
  <commentList>
    <comment ref="AG261" authorId="0">
      <text>
        <r>
          <rPr>
            <b/>
            <sz val="8"/>
            <rFont val="Tahoma"/>
            <family val="2"/>
          </rPr>
          <t>khong nhan so lieu
cong ngang khong dc</t>
        </r>
      </text>
    </comment>
    <comment ref="AG293" authorId="0">
      <text>
        <r>
          <rPr>
            <b/>
            <sz val="8"/>
            <rFont val="Tahoma"/>
            <family val="2"/>
          </rPr>
          <t>khong nhan so lieu
cong ngang khong dc</t>
        </r>
      </text>
    </comment>
  </commentList>
</comments>
</file>

<file path=xl/comments2.xml><?xml version="1.0" encoding="utf-8"?>
<comments xmlns="http://schemas.openxmlformats.org/spreadsheetml/2006/main">
  <authors>
    <author> Trung</author>
  </authors>
  <commentList>
    <comment ref="AG261" authorId="0">
      <text>
        <r>
          <rPr>
            <b/>
            <sz val="8"/>
            <rFont val="Tahoma"/>
            <family val="2"/>
          </rPr>
          <t>khong nhan so lieu
cong ngang khong dc</t>
        </r>
      </text>
    </comment>
    <comment ref="AG293" authorId="0">
      <text>
        <r>
          <rPr>
            <b/>
            <sz val="8"/>
            <rFont val="Tahoma"/>
            <family val="2"/>
          </rPr>
          <t>khong nhan so lieu
cong ngang khong dc</t>
        </r>
      </text>
    </comment>
  </commentList>
</comments>
</file>

<file path=xl/sharedStrings.xml><?xml version="1.0" encoding="utf-8"?>
<sst xmlns="http://schemas.openxmlformats.org/spreadsheetml/2006/main" count="2093" uniqueCount="620">
  <si>
    <t>Người lập biểu</t>
  </si>
  <si>
    <t>Kế toán trưởng</t>
  </si>
  <si>
    <t>This year</t>
  </si>
  <si>
    <t>Last year</t>
  </si>
  <si>
    <t>Items</t>
  </si>
  <si>
    <t>Chỉ tiêu</t>
  </si>
  <si>
    <t>Giám đốc</t>
  </si>
  <si>
    <t>V. THÔNG TIN BỔ SUNG CHO CÁC KHOẢN MỤC TRÊN BẢNG CÂN ĐỐI KẾ TOÁN</t>
  </si>
  <si>
    <t>.</t>
  </si>
  <si>
    <t>TIỀN</t>
  </si>
  <si>
    <t>Cash</t>
  </si>
  <si>
    <t>VND</t>
  </si>
  <si>
    <t>Tiền mặt tại quỹ</t>
  </si>
  <si>
    <t>Cash in hand</t>
  </si>
  <si>
    <t>Cash at banks</t>
  </si>
  <si>
    <t>Tiền đang chuyển</t>
  </si>
  <si>
    <t>Cash in transit</t>
  </si>
  <si>
    <t>Cộng</t>
  </si>
  <si>
    <t>Total</t>
  </si>
  <si>
    <t>Số cuối năm</t>
  </si>
  <si>
    <t>Số đầu năm</t>
  </si>
  <si>
    <t>Số lượng</t>
  </si>
  <si>
    <t>Giá trị</t>
  </si>
  <si>
    <t>- Cho vay dài hạn</t>
  </si>
  <si>
    <t>Lí do thay đổi đối với từng khoản đầu tư/cổ phiếu/ trái phiếu:</t>
  </si>
  <si>
    <t>+ Về số lượng</t>
  </si>
  <si>
    <t>+ Về giá trị</t>
  </si>
  <si>
    <t>Short-term receivables</t>
  </si>
  <si>
    <t>Advance payment to suppliers</t>
  </si>
  <si>
    <t>Phải thu người lao động</t>
  </si>
  <si>
    <t>Internal receivables</t>
  </si>
  <si>
    <t>Phải thu khác</t>
  </si>
  <si>
    <t>Other receivables</t>
  </si>
  <si>
    <t xml:space="preserve"> - Others</t>
  </si>
  <si>
    <t>HÀNG TỒN KHO</t>
  </si>
  <si>
    <t>Inventory</t>
  </si>
  <si>
    <t>Goods in transit</t>
  </si>
  <si>
    <t>Nguyên liệu, vật liệu</t>
  </si>
  <si>
    <t>Materials</t>
  </si>
  <si>
    <t>Công cụ, dụng cụ</t>
  </si>
  <si>
    <t>Tools</t>
  </si>
  <si>
    <t>Chi phí sản xuất kinh doanh dở dang</t>
  </si>
  <si>
    <t>Work in progress</t>
  </si>
  <si>
    <t>Thành phẩm</t>
  </si>
  <si>
    <t>Finished products</t>
  </si>
  <si>
    <t>Hàng hóa</t>
  </si>
  <si>
    <t>Goods purchased</t>
  </si>
  <si>
    <t>Goods on consignment</t>
  </si>
  <si>
    <t>Total cost of inventory</t>
  </si>
  <si>
    <t>* Provision added back during the year</t>
  </si>
  <si>
    <t>Taxes creditable/ refundable</t>
  </si>
  <si>
    <t xml:space="preserve"> - Corporate income tax</t>
  </si>
  <si>
    <t>Khoản mục</t>
  </si>
  <si>
    <t>Nhà cửa</t>
  </si>
  <si>
    <t>Máy móc</t>
  </si>
  <si>
    <t>Phương tiện</t>
  </si>
  <si>
    <t>Thiết bị</t>
  </si>
  <si>
    <t>TSCĐ</t>
  </si>
  <si>
    <t>Item</t>
  </si>
  <si>
    <t>Buildings</t>
  </si>
  <si>
    <t>Machinery</t>
  </si>
  <si>
    <t>Transportation</t>
  </si>
  <si>
    <t>Management</t>
  </si>
  <si>
    <t>vật kiến trúc</t>
  </si>
  <si>
    <t>thiết bị</t>
  </si>
  <si>
    <t>vận tải</t>
  </si>
  <si>
    <t>DCQL</t>
  </si>
  <si>
    <t>khác</t>
  </si>
  <si>
    <t>&amp; architectures</t>
  </si>
  <si>
    <t>&amp; equipments</t>
  </si>
  <si>
    <t>means</t>
  </si>
  <si>
    <t>tools</t>
  </si>
  <si>
    <t>Nguyên giá TSCĐ</t>
  </si>
  <si>
    <t>I Cost</t>
  </si>
  <si>
    <t>Số dư đầu kỳ</t>
  </si>
  <si>
    <t>1 Opening balance</t>
  </si>
  <si>
    <t>Số tăng trong kỳ</t>
  </si>
  <si>
    <t>2 Increase from</t>
  </si>
  <si>
    <t xml:space="preserve"> -  Mua trong năm</t>
  </si>
  <si>
    <t xml:space="preserve"> -  Purchase</t>
  </si>
  <si>
    <t xml:space="preserve"> -  Đầu tư XDCB hoàn thành</t>
  </si>
  <si>
    <t xml:space="preserve"> -  Construction</t>
  </si>
  <si>
    <t xml:space="preserve"> -  Tăng khác</t>
  </si>
  <si>
    <t xml:space="preserve"> -  Others</t>
  </si>
  <si>
    <t>Số giảm trong kỳ</t>
  </si>
  <si>
    <t>3 Decrease due to</t>
  </si>
  <si>
    <t xml:space="preserve"> - Chuyển sang BĐS đầu tư</t>
  </si>
  <si>
    <t xml:space="preserve"> - Dispose of</t>
  </si>
  <si>
    <t xml:space="preserve"> - Thanh lý, nhượng bán</t>
  </si>
  <si>
    <t xml:space="preserve"> - Giảm khác</t>
  </si>
  <si>
    <t xml:space="preserve"> - Posting to investment assets</t>
  </si>
  <si>
    <t>Số dư cuối kỳ</t>
  </si>
  <si>
    <t>4 Closing balance</t>
  </si>
  <si>
    <t>Giá trị hao mòn lũy kế</t>
  </si>
  <si>
    <t>II Accumulated depreciation</t>
  </si>
  <si>
    <t>2 Depreciation charges</t>
  </si>
  <si>
    <t xml:space="preserve"> - Khấu hao trong kỳ</t>
  </si>
  <si>
    <t xml:space="preserve"> - Tăng khác</t>
  </si>
  <si>
    <t>Giá trị còn lại</t>
  </si>
  <si>
    <t>III Net book value</t>
  </si>
  <si>
    <t>Tại ngày đầu kỳ</t>
  </si>
  <si>
    <t>1 At opening day</t>
  </si>
  <si>
    <t>Tại ngày cuối kỳ</t>
  </si>
  <si>
    <t>2 At closing day</t>
  </si>
  <si>
    <t xml:space="preserve">TĂNG GIẢM TÀI SẢN CỐ ĐỊNH THUÊ TÀI CHÍNH </t>
  </si>
  <si>
    <t xml:space="preserve"> -  Thuê tài chính trong năm</t>
  </si>
  <si>
    <t xml:space="preserve"> - Mua lại TSCĐ thuê TC</t>
  </si>
  <si>
    <t xml:space="preserve"> - Trả lại TSCĐ thuê TC</t>
  </si>
  <si>
    <t xml:space="preserve"> Số dư cuối kỳ</t>
  </si>
  <si>
    <t>TĂNG, GIẢM TÀI SẢN CỐ ĐỊNH VÔ HÌNH</t>
  </si>
  <si>
    <t>Increase/ decrease in intangible fixed assets</t>
  </si>
  <si>
    <t>Quyền sử</t>
  </si>
  <si>
    <t>Bản quyền,</t>
  </si>
  <si>
    <t>Phần mềm</t>
  </si>
  <si>
    <t xml:space="preserve">TSCĐ </t>
  </si>
  <si>
    <t>Land use</t>
  </si>
  <si>
    <t>Patents</t>
  </si>
  <si>
    <t>Trademark</t>
  </si>
  <si>
    <t>Computer</t>
  </si>
  <si>
    <t>dụng đất</t>
  </si>
  <si>
    <t>bằng sáng chế</t>
  </si>
  <si>
    <t>máy tính</t>
  </si>
  <si>
    <t>vô hình khác</t>
  </si>
  <si>
    <t>right</t>
  </si>
  <si>
    <t>copyrights</t>
  </si>
  <si>
    <t>software</t>
  </si>
  <si>
    <t xml:space="preserve">Nguyên giá </t>
  </si>
  <si>
    <t xml:space="preserve"> -  Tạo ra từ nội bộ DN</t>
  </si>
  <si>
    <t xml:space="preserve"> -  Built up internally</t>
  </si>
  <si>
    <t xml:space="preserve"> -  Hợp nhất kinh doanh</t>
  </si>
  <si>
    <t xml:space="preserve"> -  Merger</t>
  </si>
  <si>
    <t>II Accumulated amortisation</t>
  </si>
  <si>
    <t>2 Amortisation charges</t>
  </si>
  <si>
    <t xml:space="preserve"> -  Khấu hao trong kỳ</t>
  </si>
  <si>
    <t>Giảm trong kỳ</t>
  </si>
  <si>
    <t>Số cuối kỳ</t>
  </si>
  <si>
    <t>Construction in progress</t>
  </si>
  <si>
    <t>Cost of construction in progress</t>
  </si>
  <si>
    <t>Xây dựng cơ bản dở dang</t>
  </si>
  <si>
    <t>Vay ngắn hạn</t>
  </si>
  <si>
    <t>THUẾ VÀ CÁC KHOẢN PHẢI NỘP NHÀ NƯỚC</t>
  </si>
  <si>
    <t>Thuế thu nhập doanh nghiệp</t>
  </si>
  <si>
    <t>CHI PHÍ PHẢI TRẢ</t>
  </si>
  <si>
    <t>Bảo hiểm xã hội</t>
  </si>
  <si>
    <t>Kinh phí công đoàn</t>
  </si>
  <si>
    <t>Năm nay</t>
  </si>
  <si>
    <t>Năm trước</t>
  </si>
  <si>
    <t>VỐN CHỦ SỞ HỮU</t>
  </si>
  <si>
    <t>Quỹ đầu tư phát triển</t>
  </si>
  <si>
    <t>Quỹ khác thuộc vốn chủ sở hữu</t>
  </si>
  <si>
    <t>Lãi trong năm trước</t>
  </si>
  <si>
    <t>Tăng khác</t>
  </si>
  <si>
    <t>Chia cổ tức</t>
  </si>
  <si>
    <t>Vốn góp của các đối tượng khác</t>
  </si>
  <si>
    <t>Doanh thu</t>
  </si>
  <si>
    <t>Giảm giá hàng bán</t>
  </si>
  <si>
    <t>Hàng bán bị trả lại</t>
  </si>
  <si>
    <t>Dự phòng giảm giá hàng tồn kho</t>
  </si>
  <si>
    <t>Doanh thu hoạt động tài chính khác</t>
  </si>
  <si>
    <t>Chi phí tài chính</t>
  </si>
  <si>
    <t>Lãi tiền vay</t>
  </si>
  <si>
    <t>Chi phí tài chính khác</t>
  </si>
  <si>
    <t>Chi phí sản xuất kinh doanh theo yếu tố</t>
  </si>
  <si>
    <t>Chi phí nhân công</t>
  </si>
  <si>
    <t>Chi phí khấu hao TSCĐ</t>
  </si>
  <si>
    <t>Chi phí dịch vụ mua ngoài</t>
  </si>
  <si>
    <t xml:space="preserve">CÁC GIAO DỊCH KHÔNG BẰNG TIỀN ẢNH HƯỞNG ĐẾN BÁO CÁO LƯU CHUYỂN TIỀN TỆ </t>
  </si>
  <si>
    <t>Tiền và các khoản tương đương tiền cuối kỳ</t>
  </si>
  <si>
    <t>VÀ CÁC KHOẢN TIỀN DO DOANH NGHIỆP NẮM GIỮ NHƯNG KHÔNG ĐƯỢC SỬ DỤNG</t>
  </si>
  <si>
    <t>6 tháng đầu năm 2006</t>
  </si>
  <si>
    <t>6 tháng đầu năm 2005</t>
  </si>
  <si>
    <t>Các giao dịch không bằng tiền</t>
  </si>
  <si>
    <t xml:space="preserve">Mua tài sản bằng cách nhận các khoản nợ liên quan </t>
  </si>
  <si>
    <t>Mua tài sản bằng cách nhận các khoản nợ liên quan trực tiếp</t>
  </si>
  <si>
    <t xml:space="preserve"> trực tiếp hoặc thông qua nghiệp vụ cho thuê tài chính</t>
  </si>
  <si>
    <t xml:space="preserve"> hoặc thông qua nghiệp vụ cho thuê tài chính</t>
  </si>
  <si>
    <t>- Mua Doanh nghiệp thông qua phát hành cổ phiếu</t>
  </si>
  <si>
    <t>Mua doanh nghiệp thông qua phát hành cổ phiếu</t>
  </si>
  <si>
    <t>- Chuyển nợ thành vốn chủ sở hữu</t>
  </si>
  <si>
    <t>Mua và thanh lý công ty con hoặc đơn vị kinh doanh</t>
  </si>
  <si>
    <t>Mua và thanh lý công ty con hoặc đơn vị kinh doanh khác trong kỳ báo cáo</t>
  </si>
  <si>
    <t xml:space="preserve"> khác trong kỳ báo cáo</t>
  </si>
  <si>
    <t>-Tổng giá trị mua hoặc thanh lý</t>
  </si>
  <si>
    <t>Tổng giá trị mua hoặc thanh lý</t>
  </si>
  <si>
    <t>Phần giá trị mua hoặc thanh lý được thanh toán bằng tiền</t>
  </si>
  <si>
    <t xml:space="preserve"> và các khoản tương đương tiền</t>
  </si>
  <si>
    <t>Số tiền và các khoản tương đương tiền thực có trong công ty</t>
  </si>
  <si>
    <t>Số tiền và các khoản tương đương tiền thực có trong công ty con</t>
  </si>
  <si>
    <t>con hoặc đơn vị kinh doanh khác được mua hoặc thanh lý</t>
  </si>
  <si>
    <t xml:space="preserve"> hoặc đơn vị kinh doanh khác được mua hoặc thanh lý</t>
  </si>
  <si>
    <t>Phần giá trị tài sản và công nợ không phải là tiền và các</t>
  </si>
  <si>
    <t>Phần giá trị tài sản và công nợ không phải là tiền và các khoản tương đương tiền</t>
  </si>
  <si>
    <t xml:space="preserve"> khoản tương đương tiền trong công ty con hoặc đơn vị kinh </t>
  </si>
  <si>
    <t xml:space="preserve"> doanh khác được mua hoặc thanh lý trong kỳ</t>
  </si>
  <si>
    <t xml:space="preserve"> trong công ty con hoặc đơn vị kinh doanh khác được mua hoặc thanh lý trong kỳ</t>
  </si>
  <si>
    <t>Số đầu kỳ</t>
  </si>
  <si>
    <t>I.</t>
  </si>
  <si>
    <t>§Æc ®iÓm ho¹t ®éng</t>
  </si>
  <si>
    <t>1-</t>
  </si>
  <si>
    <t>Hinh thøc së h÷u vèn:</t>
  </si>
  <si>
    <t>C«ng ty Cæ phÇn</t>
  </si>
  <si>
    <t>2-</t>
  </si>
  <si>
    <t>LÜnh vùc kinh doanh:</t>
  </si>
  <si>
    <t>S¶n xuÊt vËt liÖu x©y dùng</t>
  </si>
  <si>
    <t>3-</t>
  </si>
  <si>
    <t>Ngµnh nghÒ kinh doanh:</t>
  </si>
  <si>
    <t>II.</t>
  </si>
  <si>
    <t xml:space="preserve">2- </t>
  </si>
  <si>
    <t>§¬n vÞ tiÒn tÖ sö dông trong kÕ to¸n: §ång ViÖt Nam</t>
  </si>
  <si>
    <t>III.</t>
  </si>
  <si>
    <t>ChÕ ®é kÕ to¸n ¸p dông</t>
  </si>
  <si>
    <t>ChÕ ®é kÕ to¸n ¸p dông:</t>
  </si>
  <si>
    <t>ChÕ ®é hiÖn hµnh</t>
  </si>
  <si>
    <t xml:space="preserve">H×nh thøc kÕ to¸n ¸p dông: </t>
  </si>
  <si>
    <t>NhËt ký chung</t>
  </si>
  <si>
    <t>IV.</t>
  </si>
  <si>
    <t>Tuyªn bè vÒ viÖc tu©n thñ chuÈn mùc kÕ to¸n vµ chÕ ®é kÕ to¸n ViÖt Nam</t>
  </si>
  <si>
    <t>Nguyªn t¾c x¸c ®Þnh c¸c kho¶n tiÒn: tiÒn mÆt, tiÒn göi ng©n hµng, tiÒn ®ang chuyÓn gåm</t>
  </si>
  <si>
    <t>- Nguyªn t¾c x¸c ®Þnh c¸c kho¶n t­¬ng ®­¬ng tiÒn:</t>
  </si>
  <si>
    <t xml:space="preserve">       Lµ c¸c kho¶n ®Çu t­ ng¾n h¹n kh«ng qu¸ 3 th¸ng cã kh¶ n¨ng chuyÓn ®æi dÔ dµng thµnh tiÒn vµ kh«ng cã nhiÒu rñi ro trong chuyÓn ®æi thµnh tiÒn kÓ tõ ngµy mua kho¶n ®Çu t­ ®ã t¹i thêi ®iÓm b¸o c¸o.</t>
  </si>
  <si>
    <t>- Nguyªn t¾c vµ ph­¬ng ph¸p chuyÓn ®æi c¸c ®ång tiÒn kh¸c ra ®ång tiÒn sö dông trong kÕ to¸n:</t>
  </si>
  <si>
    <t xml:space="preserve">       C¸c nghiÖp vô kinh tÕ ph¸t sinh b»ng ngo¹i tÖ ®­îc quy ®æi ra ®ång ViÖt Nam theo tû gi¸ b×nh qu©n liªn ng©n hµng t¹i thêi ®iÓm ph¸t sinh nghiÖp vô. T¹i thêi ®iÓm cuèi n¨m c¸c kho¶n môc tiÒn tÖ cã gèc ngo¹i tÖ ®­îc quy ®æi theo tû gi¸ b×nh qu©n liªn ng©n hµng do Ng©n hµng Nhµ n­íc ViÖt Nam c«ng bè vµo ngµy kÕt thóc niªn ®é kÕ to¸n.</t>
  </si>
  <si>
    <t>Chinh s¸ch kÕ to¸n ®èi víi hµng tån kho:</t>
  </si>
  <si>
    <t xml:space="preserve">        Hµng tån kho ®­îc tÝnh theo gi¸ gèc. Tr­êng hîp gi¸ trÞ thuÇn cã thÓ thùc hiÖn ®­îc thÊp h¬n gi¸ gèc
th× ph¶i tÝnh theo gi¸ trÞ thuÇn cã thÓ thùc hiÖn ®­îc.Gi¸ gèc hµng tån kho bao gåm chi phÝ mua, chi phÝ chÕ biÕn vµ c¸c chi phÝ liªn quan trùc tiÕp kh¸c ph¸t sinh ®Ó cã ®­îc hµng tån kho ë ®Þa ®iÓm vµ tr¹ng th¸i hiÖn t¹i.</t>
  </si>
  <si>
    <t xml:space="preserve">        Gi¸ gèc cña hµng tån kho mua ngoµi bao gåm gi¸ mua, c¸c lo¹i  thuÕ kh«ng ®­îc hoµn l¹i, chi phÝ vËn chuyÓn, bèc xÕp, b¶o qu¶n trong qu¸ tr×nh mua hµng vµ c¸c chi phÝ kh¸c cã liªn quan trùc tiÕp ®Õn viÖc mua hµng tån kho. </t>
  </si>
  <si>
    <t xml:space="preserve">        S¶n phÈm dë dang cuèi kú ®­îc x¸c ®Þnh theo s¶n l­îng hoµn thµnh t­¬ng ®­¬ng vµ tû lÖ thu b×nh qu©n theo kho¸n.</t>
  </si>
  <si>
    <t>- Ph­¬ng ph¸p h¹ch to¸n hµng tån kho (kª khai th­êng xuyªn hay kiÓm kª ®Þnh kú):Kª khai th­êng xuyªn</t>
  </si>
  <si>
    <t>- LËp dù phßng gi¶m gi¸ hµng tån kho:</t>
  </si>
  <si>
    <t>Nguyªn t¾c ghi nhËn c¸c kho¶n ph¶i thu th­¬ng m¹i vµ ph¶i thu kh¸c:</t>
  </si>
  <si>
    <t>- Nguyªn t¾c ghi nhËn:</t>
  </si>
  <si>
    <t xml:space="preserve"> + Cã thêi h¹n thu håi hoÆc thanh to¸n d­íi 1 n¨m (hoÆc trong mét chu kú s¶n xuÊt kinh doanh) ®­îc ph©n lo¹i lµ Tµi s¶n ng¾n h¹n.</t>
  </si>
  <si>
    <t xml:space="preserve"> + Cã thêi h¹n thu håi hoÆc thanh to¸n trªn 1 n¨m (hoÆc trªn mét chu kú s¶n xuÊt kinh doanh) ®­îc ph©n
lo¹i lµ Tµi s¶n dµi h¹n.</t>
  </si>
  <si>
    <t>- LËp dù phßng ph¶i thu khã ®ßi:</t>
  </si>
  <si>
    <t>4-</t>
  </si>
  <si>
    <t>Nguyªn t¾c x¸c ®Þnh c¸c kho¶n ph¶i thu, ph¶i tr¶ theo tiÕn ®é kÕ ho¹ch hîp ®ång x©y dùng:</t>
  </si>
  <si>
    <t>- Nguyªn t¾c x¸c ®Þnh kho¶n ph¶i thu theo tiÕn ®é kÕ ho¹ch hîp ®ång x©y dùng:</t>
  </si>
  <si>
    <t>- Nguyªn t¾c x¸c ®Þnh kho¶n ph¶i tr¶ theo tiÕn ®é kÕ ho¹ch hîp ®ång x©y dùng:</t>
  </si>
  <si>
    <t>5-</t>
  </si>
  <si>
    <t>Ghi nhËn vµ khÊu hao TSC§</t>
  </si>
  <si>
    <t>- Nguyªn t¾c ghi nhËn nguyªn gÝa TSC§:</t>
  </si>
  <si>
    <t>+ Tµi s¶n cè ®Þnh ®­îc ghi nhËn theo gi¸ gèc. Trong qu¸ tr×nh sö dông, tµi s¶n cè ®Þnh ®­îc ghi nhËn theo nguyªn gi¸, hao mßn luü kÕ vµ gi¸ trÞ cßn l¹i.</t>
  </si>
  <si>
    <t>- Ph­¬ng ph¸p khÊu hao TSC§ h÷u h×nh vµ TSC§ v« h×nh</t>
  </si>
  <si>
    <t xml:space="preserve">+ KhÊu hao ®­îc trÝch theo ph­¬ng ph¸p ®­êng th¼ng. </t>
  </si>
  <si>
    <t>6-</t>
  </si>
  <si>
    <t>Hîp ®ång thuª tµi chÝnh:</t>
  </si>
  <si>
    <t>- Nguyªn t¾c ghi nhËn nguyªn gÝa TSC§ thuª tµi chÝnh</t>
  </si>
  <si>
    <t xml:space="preserve"> + Tµi s¶n cè ®Þnh thuª tµi chÝnh ®­îc ghi nhËn nguyªn gi¸ theo gi¸ trÞ hîp lý hoÆc gi¸ trÞ hiÖn t¹i cña kho¶n thanh to¸n tiÒn thuª tèi thiÓu (kh«ng bao gåm thuÕ GTGT) vµ c¸c chi phÝ trùc tiÕp ph¸t sinh ban ®Çu liªn quan ®Õn TSC§ thuª tµi chÝnh. Trong qu¸ tr×nh sö dông, tµi s¶n cè ®Þnh thuª tµi chÝnh ®­îc ghi nhËn theo nguyªn gi¸, hao mßn luü kÕ vµ gi¸ trÞ cßn l¹i.</t>
  </si>
  <si>
    <t>- Nguyªn t¾c vµ ph­¬ng ph¸p khÊu hao TSC§ thuª tµi chÝnh</t>
  </si>
  <si>
    <t>+ TSC§ thuª tµi chÝnh ®­îc trÝch khÊu hao nh­ TSC§ cña c«ng ty</t>
  </si>
  <si>
    <t>7-</t>
  </si>
  <si>
    <t>Ghi nhËn vµ khÊu hao bÊt ®éng s¶n ®Çu t­:</t>
  </si>
  <si>
    <t>- Nguyªn t¾c ghi nhËn bÊt ®éng s¶n ®Çu t­:</t>
  </si>
  <si>
    <t>- Nguyªn t¾c vµ ph­¬ng ph¸p khÊu hao bÊt ®éng s¶n ®Çu t­:</t>
  </si>
  <si>
    <t>8-</t>
  </si>
  <si>
    <t>Nguyªn t¾c vèn ho¸ c¸c kho¶n chi phÝ ®i vay vµ c¸c kho¶n chi phÝ kh¸c:</t>
  </si>
  <si>
    <t>- Nguyªn t¾c vèn ho¸ c¸c kho¶n chi phÝ ®i vay:</t>
  </si>
  <si>
    <t>+ Cã thêi h¹n thanh to¸n d­íi 1 n¨m hoÆc trong mét chu kú s¶n xuÊt kinh doanh ®­îc ph©n lo¹i lµ
nî ng¾n h¹n.</t>
  </si>
  <si>
    <t>+ Cã thêi h¹n  thanh to¸n trªn 1 n¨m hoÆc trªn mét chu kú s¶n xuÊt kinh doanh ®­îc ph©n lo¹i lµ nî dµi h¹n.</t>
  </si>
  <si>
    <t>- Tû lÖ vèn ho¸ chi phÝ ®i vay ®­îc sö dông ®Ó x¸c ®Þnh chi phÝ ®i vay ®­îc vèn ho¸ trong kú:</t>
  </si>
  <si>
    <t>- Nguyªn t¾c vèn ho¸ c¸c kho¶n chi phÝ kh¸c:</t>
  </si>
  <si>
    <t>+ Chi phÝ kh¸c phôc vô cho ho¹t ®éng ®Çu t­ x©y dùng c¬ b¶n, c¶i t¹o, n©ng cÊp TSC§ trong kú ®­îc vèn ho¸ vµo TSC§ ®ang ®­îc ®Çu t­ hoÆc c¶i t¹o n©ng cÊp ®ã.</t>
  </si>
  <si>
    <t>- Ph­¬ng ph¸p ph©n bæ chi phÝ tr¶ tr­íc:</t>
  </si>
  <si>
    <t>- Ph­¬ng ph¸p ph©n bæ lîi thÕ th­¬ng m¹i:</t>
  </si>
  <si>
    <t>9-</t>
  </si>
  <si>
    <t>Nguyªn t¾c kÕ to¸n chi phÝ nghiªn cøu vµ triÓn khai:</t>
  </si>
  <si>
    <t>10-</t>
  </si>
  <si>
    <t>KÕ to¸n c¸c kho¶n ®Çu t­ tµi chÝnh:</t>
  </si>
  <si>
    <t>- Nguyªn t¾c ghi nhËn c¸c kho¶n ®Çu t­ vµo c«ng ty con, c«ng ty liªn kÕt:</t>
  </si>
  <si>
    <t>- Nguyªn t¾c ghi nhËn c¸c kho¶n ®Çu t­ chøng kho¸n ng¾n h¹n, dµi h¹n</t>
  </si>
  <si>
    <t>- Nguyªn t¾c ghi nhËn c¸c kho¶n ®Çu t­ chøng kho¸n ng¾n h¹n, dµi h¹n kh¸c:</t>
  </si>
  <si>
    <t>- Ph­¬ng ph¸p lËp dù phßng gi¶m gi¸ ®Çu t­ chøng kho¸n ng¾n h¹n, dµi h¹n:</t>
  </si>
  <si>
    <t>11-</t>
  </si>
  <si>
    <t>KÕ to¸n c¸c ho¹t ®éng liªn doanh:</t>
  </si>
  <si>
    <t xml:space="preserve">- Nguyªn t¾c kÕ to¸n ho¹t ®éng liªn doanh d­íi h×nh thøc: Ho¹t ®éng kinh doanh ®ång kiÓm so¸t vµ tµi s¶n </t>
  </si>
  <si>
    <t>®ång kiÓm so¸t; c¬ së kinh doanh ®ång kiÓm so¸t:</t>
  </si>
  <si>
    <t>12-</t>
  </si>
  <si>
    <t>Ghi nhËn c¸c kho¶n ph¶i tr¶ th­¬ng m¹i vµ ph¶i tr¶ kh¸c:</t>
  </si>
  <si>
    <t>13-</t>
  </si>
  <si>
    <t xml:space="preserve">Ghi nhËn chi phÝ ph¶i tr¶, trÝch tr­íc chi phÝ söa ch÷a lín, chi phÝ b¶o hµnh s¶n phÈm, trÝch quü dù phßng </t>
  </si>
  <si>
    <t>trî cÊp mÊt viÖc lµm:</t>
  </si>
  <si>
    <t>14-</t>
  </si>
  <si>
    <t>Ghi nhËn c¸c kho¶n chi phÝ tr¶ tr­íc, dù phßng:</t>
  </si>
  <si>
    <t>15-</t>
  </si>
  <si>
    <t>Ghi nhËn c¸c tr¸i phiÕu cã thÓ chuyÓn ®æi:</t>
  </si>
  <si>
    <t>16-</t>
  </si>
  <si>
    <t>Nguyªn t¾c chuyÓn ®æi ngo¹i tÖ vµ ph­¬ng ph¸p dù phßng rñi ro hèi ®o¸i:</t>
  </si>
  <si>
    <t>17-</t>
  </si>
  <si>
    <t>Nguån vèn chñ së h÷u</t>
  </si>
  <si>
    <t>+ Ghi nhËn vµ tr×nh bµy cæ phiÕu mua l¹i:</t>
  </si>
  <si>
    <t>+ Ghi nhËn cæ tøc: Cæ tøc ph¶i tr¶ cho c¸c cæ ®«ng ®­îc ghi nhËn lµ kho¶n ph¶i tr¶ trong B¶ng C©n ®èi kÕ to¸n cña C«ng ty sau khi cã th«ng b¸o chia cæ tøc cña Héi ®ång Qu¶n trÞ C«ng ty.</t>
  </si>
  <si>
    <t>+ Nguyªn t¾c trÝch lËp c¸c kho¶n dù tr÷ c¸c quü lîi nhuËn sau thuÕ:</t>
  </si>
  <si>
    <t>18-</t>
  </si>
  <si>
    <t>Nguyªn t¾c ghi nhËn doanh thu</t>
  </si>
  <si>
    <t>+ Nguyªn t¾c ghi nhËn doanh thu b¸n hµng: ®­îc ghi nhËn khi tho¶ m·n c¸c ®iÒu kÞªn sau:</t>
  </si>
  <si>
    <t xml:space="preserve">      PhÇn lín rñi ro vµ lîi Ých g¾n liÒn víi quyÒn së h÷u s¶n phÈm hoÆc hµng hãa ®· ®­îc chuyÓn giao cho ng­êi mua;</t>
  </si>
  <si>
    <t xml:space="preserve">      C«ng ty kh«ng cßn n¾m gi÷ quyÒn qu¶n lý hµng hãa nh­ ng­êi së h÷u hµng hãa hoÆc quyÒn kiÓm so¸t hµng hãa;</t>
  </si>
  <si>
    <t>Doanh thu ®­îc x¸c ®Þnh t­¬ng ®èi ch¾c ch¾n;</t>
  </si>
  <si>
    <t>C«ng ty ®· thu ®­îc hoÆc sÏ thu ®­îc lîi Ých kinh tÕ tõ giao dÞch b¸n hµng;</t>
  </si>
  <si>
    <t>X¸c ®Þnh ®­îc chi phÝ liªn quan ®Õn giao dÞch b¸n hµng</t>
  </si>
  <si>
    <t>+ Nguyªn t¾c ghi nhËn doanh thu cung cÊp dÞch vô:</t>
  </si>
  <si>
    <t xml:space="preserve">    §­îc ghi nhËn khi kÕt qu¶ cña giao dÞch ®ã ®­îc x¸c ®Þnh mét c¸ch ®¸ng tin cËy. Tr­êng hîp viÖc cung cÊp dÞch vô liªn quan ®Õn nhiÒu kú th× doanh thu ®­îc ghi nhËn trong kú theo kÕt qu¶ phÇn c«ng viÖc ®· hoµn thµnh vµo ngµy lËp B¶ng C©n ®èi kÕ to¸n cña kú ®ã. KÕt qu¶ cña giao dÞch cung cÊp dÞch vô ®­îc x¸c ®Þnh khi tháa m·n c¸c ®iÒu kiÖn sau:</t>
  </si>
  <si>
    <t>Cã kh¶ n¨ng thu ®­îc lîi Ých kinh tÕ tõ giao dÞch cung cÊp dÞch vô ®ã;</t>
  </si>
  <si>
    <t>X¸c ®Þnh ®­îc phÇn c«ng viÖc ®· hoµn thµnh vµo ngµy lËp B¶ng c©n ®èi kÕ to¸n;</t>
  </si>
  <si>
    <t>X¸c ®Þnh ®­îc chi phÝ ph¸t sinh cho giao dÞch vµ chi phÝ ®Ó hoµn thµnh giao dÞch cung cÊp dÞch vô ®ã</t>
  </si>
  <si>
    <t xml:space="preserve"> *PhÇn c«ng viÖc cung cÊp dÞch vô ®· hoµn thµnh ®­îc x¸c ®Þnh theo ph­¬ng ph¸p ®¸nh gi¸ c«ng viÖc hoµn thµnh</t>
  </si>
  <si>
    <t>+ Nguyªn t¾c ghi nhËn doanh thu ho¹t ®éng tµi chÝnh:</t>
  </si>
  <si>
    <t>Doanh thu ph¸t sinh tõ tiÒn l·i, tiÒn b¶n quyÒn, cæ tøc, lîi nhuËn ®­îc chia vµ c¸c kho¶n doanh thu ho¹t ®éng tµi chÝnh kh¸c ®­îc ghi nhËn khi tháa m·n ®ång thêi hai (2) ®iÒu kiÖn sau:</t>
  </si>
  <si>
    <t>Cã kh¶ n¨ng thu ®­îc lîi Ých kinh tÕ tõ giao dÞch ®ã;</t>
  </si>
  <si>
    <t>Doanh thu ®­îc x¸c ®Þnh t­¬ng ®èi ch¾c ch¾n.</t>
  </si>
  <si>
    <t>19-</t>
  </si>
  <si>
    <t>Nguyªn t¾c ghi nhËn doanh thu, chi phÝ x©y dùng:</t>
  </si>
  <si>
    <t>+ Nguyªn t¾c ghi nhËn doanh thu hîp ®ång x©y dùng:</t>
  </si>
  <si>
    <t>+ Nguyªn t¾c ghi nhËn chi phÝ hîp ®ång x©y dùng</t>
  </si>
  <si>
    <t>B¶n thuyÕt minh b¸o c¸o tµi chÝnh</t>
  </si>
  <si>
    <t>Các khoản tiền và tương đương tiền doanh nghiệp nắm giữ nhưng không được sử dụng</t>
  </si>
  <si>
    <t>Các khoản tiền nhận ký quỹ, ký cược ngắn hạn, dài hạn</t>
  </si>
  <si>
    <t>Kinh phí dự án</t>
  </si>
  <si>
    <t>…</t>
  </si>
  <si>
    <t>NHỮNG THÔNG TIN KHÁC</t>
  </si>
  <si>
    <t>VII</t>
  </si>
  <si>
    <t>Những thông tin khác</t>
  </si>
  <si>
    <t>Những khoản nợ tiềm tàng, khoản cam kết và những thông tin tài chính khác</t>
  </si>
  <si>
    <t>Những thông tin so sánh ( những thay đổi về thông tin năm trước)</t>
  </si>
  <si>
    <t>- Tổng số nợ phải thu có gốc ngoại tệ trong  tổng số dư nợ tới cuối năm (USD)</t>
  </si>
  <si>
    <t>- Tổng số nợ quá hạn và mức độ quá hạn.</t>
  </si>
  <si>
    <t>- Tổng số nợ đang tranh chấp</t>
  </si>
  <si>
    <t>Nguyễn Thị Vân</t>
  </si>
  <si>
    <t xml:space="preserve">   lý do tranh chấp</t>
  </si>
  <si>
    <t>- Đánh giá của Ban giám đốc về khả năng  thu hồi các khoản nợ xấu</t>
  </si>
  <si>
    <t>Không có nợ xấu</t>
  </si>
  <si>
    <t>- Tổng Số nợ phải trả có gốc ngoại tệ trong tổng số dư nợ tới cuối kỳ (USD)</t>
  </si>
  <si>
    <t>-Thông tin về tình hình kinh doanh của các đơn vị trực thuộc</t>
  </si>
  <si>
    <t xml:space="preserve">  + Văn phòng Cảng</t>
  </si>
  <si>
    <t xml:space="preserve">  + Xí nghiệp Xếp dỡ Hoàng Diệu</t>
  </si>
  <si>
    <t xml:space="preserve">  + Xí nghiệp Xếp dỡ Chùa Vẽ</t>
  </si>
  <si>
    <t xml:space="preserve">  + Xí nghiệp Xếp dỡ &amp; VT Bạch Đằng</t>
  </si>
  <si>
    <t xml:space="preserve">  + Xí nghiệp Xếp dỡ &amp; VT Thủy</t>
  </si>
  <si>
    <t xml:space="preserve">  + Xí nghiệp Xếp dỡ Lê Thánh Tông</t>
  </si>
  <si>
    <t xml:space="preserve">  + Trung Tâm Y Tế</t>
  </si>
  <si>
    <r>
      <t>Các sự kiện sau ngày kết thúc kỳ kế toán năm</t>
    </r>
    <r>
      <rPr>
        <b/>
        <i/>
        <sz val="11"/>
        <rFont val="Times New Roman"/>
        <family val="1"/>
      </rPr>
      <t xml:space="preserve"> (nếu có)</t>
    </r>
  </si>
  <si>
    <t>[Nếu các sự kiện phát sinh sau niên độ đã được điều chỉnh trên Báo cáo tài chính năm nay thì nêu các ảnh hưởng của sự kiện đến Báo cáo tài chính ở trong phần thuyết minh các chỉ tiêu tương ứng.]</t>
  </si>
  <si>
    <t>[Trình bày các thông tin sau ngày kết thúc kỳ kế toán năm liên quan đến điều kiện tồn tại vào ngày kết thúc kỳ kế toán năm trên cơ sở xem xét những thông tin mới.]</t>
  </si>
  <si>
    <t>[Trình bày thông tin nhận được sau ngày kết thúc kỳ kế toán năm, ngay cả khi thông tin này không ảnh hưởng đến các số liệu đã được ghi nhận và trình bày trong Báo cáo tài chính nếu các sự kiện đó là trọng yếu, sự không trình bày có thể ảnh hưởng tới các quyết định kinh tế của người sử dụng khi dựa trên các thông tin của Báo cáo tài chính.]</t>
  </si>
  <si>
    <t>[Trình bày thông tin nhận được sau ngày kết thúc kỳ kế toán năm, ngay cả khi thông tin này không ảnh hưởng đến các số liệu đã được ghi nhận và trình bày trong Báo cáo tài chính nếu các sự kiện đó là trọng yếu, sự không trình bày có thể ảnh hưởng tới các q</t>
  </si>
  <si>
    <t xml:space="preserve"> -</t>
  </si>
  <si>
    <t>Bản chất, nội dung của sự kiện.</t>
  </si>
  <si>
    <t xml:space="preserve"> - Bản chất, nội dung của sự kiện.</t>
  </si>
  <si>
    <t>Các ước tính ảnh hưởng tài chính, hoặc giải thích về việc không thể ước tính các ảnh hưởng này.</t>
  </si>
  <si>
    <t xml:space="preserve"> - Các ước tính ảnh hưởng tài chính, hoặc giải thích về việc không thể ước tính các ảnh hưởng này.</t>
  </si>
  <si>
    <t>Thông tin về các bên liên quan</t>
  </si>
  <si>
    <t xml:space="preserve"> Trong quá trình hoạt động kinh doanh, Công ty phát sinh các nghiệp vụ với các bên liên quan.</t>
  </si>
  <si>
    <t xml:space="preserve"> Các nghiệp vụ chủ yếu như sau:</t>
  </si>
  <si>
    <t>Các bên liên quan</t>
  </si>
  <si>
    <t>Mối quan hệ</t>
  </si>
  <si>
    <t>Nội dung nghiệp vụ</t>
  </si>
  <si>
    <t>Giá trị giao dịch (VND)</t>
  </si>
  <si>
    <t xml:space="preserve">Cho đến ngày lập Báo cáo tài chính, các khoản chưa được thanh toán với các bên liên quan như sau: </t>
  </si>
  <si>
    <t>Giá trị khoản phải thu (+) /phải trả (-)</t>
  </si>
  <si>
    <t>VII. THÔNG TIN KHÁC</t>
  </si>
  <si>
    <t>*</t>
  </si>
  <si>
    <t>Một số chỉ tiêu đánh giá khái quát thực trạng tài chính và kết quả kinh doanh của doanh nghiệp</t>
  </si>
  <si>
    <t>Đơn vị tính</t>
  </si>
  <si>
    <t>1. Bố trí cơ cấu tài sản và cơ cấu nguồn vốn</t>
  </si>
  <si>
    <t>1.1 Bố trí cơ cấu tài sản</t>
  </si>
  <si>
    <t xml:space="preserve"> - Tài sản dài hạn/Tổng tài sản</t>
  </si>
  <si>
    <t>%</t>
  </si>
  <si>
    <t xml:space="preserve"> - Tài sản ngắn hạn/Tổng tài sản</t>
  </si>
  <si>
    <t>1.1 Bố trí cơ cấu vốn</t>
  </si>
  <si>
    <t xml:space="preserve"> - Nợ phải trả/Tổng nguồn vốn</t>
  </si>
  <si>
    <t xml:space="preserve"> - Nguồn vốn CSH/Tổng nguồn vốn</t>
  </si>
  <si>
    <t>2. Khả năng thanh toán</t>
  </si>
  <si>
    <t>2.1 Tổng Tài sản/Tổng nợ phải trả</t>
  </si>
  <si>
    <t>Lần</t>
  </si>
  <si>
    <t>2.2 Tổng Tài sản LD và đầu tư ngắn hạn/Tổng nợ ngắn hạn</t>
  </si>
  <si>
    <t>2.3 Tổng tiền và các khoản đầu tư tài chính ngắn hạn/Tổng nợ ngắn hạn</t>
  </si>
  <si>
    <t>3. Tỷ suất sinh lời</t>
  </si>
  <si>
    <t xml:space="preserve">3.1 Lợi nhuận / doanh thu </t>
  </si>
  <si>
    <t xml:space="preserve"> - Lợi nhuận trước thuế/Doanh thu thuần+TN hoạt động tài chính+Thu nhập khác</t>
  </si>
  <si>
    <t xml:space="preserve"> - Lợi nhuận sau thuế/Doanh thu thuần+TN hoạt động tài chính+Thu nhập khác</t>
  </si>
  <si>
    <t>3.2 Lợi nhuận / Tổng Tài sản</t>
  </si>
  <si>
    <t xml:space="preserve"> - Lợi nhuận trước thuế/Tổng tài sản</t>
  </si>
  <si>
    <t xml:space="preserve"> - Lợi nhuận sau thuế/Tổng tài sản</t>
  </si>
  <si>
    <t>3.3 Lợi nhuận sau thuế / Nguồn vốn CSH</t>
  </si>
  <si>
    <t>Số liệu đầu kỳ, số liệu so sánh</t>
  </si>
  <si>
    <t>Số liệu so sánh</t>
  </si>
  <si>
    <t>Số liệu so sánh là số liệu trên Báo cáo tài chính cho năm tài chính kết thúc ngày 31/12/2004 đã được Công ty ..... kiểm toán. Số liệu này đã được phân loại lại cho phù hợp để so sánh với số liệu năm nay.</t>
  </si>
  <si>
    <t>Người lập báo cáo</t>
  </si>
  <si>
    <t>Báo cáo tài chính</t>
  </si>
  <si>
    <t>Financial Statements</t>
  </si>
  <si>
    <t>Lỗ trong năm trước</t>
  </si>
  <si>
    <t>Trích lập các quỹ</t>
  </si>
  <si>
    <t>Thù lao HĐQT</t>
  </si>
  <si>
    <t>Lỗ trong năm nay</t>
  </si>
  <si>
    <t>Lãi trong năm nay</t>
  </si>
  <si>
    <t>Dương Đức Vĩ</t>
  </si>
  <si>
    <t xml:space="preserve"> Giám đốc công ty</t>
  </si>
  <si>
    <t>Số dư đầu quý trước</t>
  </si>
  <si>
    <t>Cho kỳ kế toán từ 01/1/2015 đến 31/03/2015</t>
  </si>
  <si>
    <t>Quý I năm 2015</t>
  </si>
  <si>
    <t>Quý I năm 2014</t>
  </si>
  <si>
    <t>Mẫu số B09 - DN</t>
  </si>
  <si>
    <t>Ban hành theo thông tư số 200/2014/TT-BTC</t>
  </si>
  <si>
    <t>Ngày 22/12/2014 của Bộ tài chính</t>
  </si>
  <si>
    <t>Chu kú s¶n xuÊt, kinh doanh th«ng th­êng</t>
  </si>
  <si>
    <t xml:space="preserve">§Æc ®iÓm ho¹t ®éng cña doanh nghiÖp trong n¨m tµi chÝnh cã ¶nh h­ëng ®Õn b¸o c¸o tµi chÝnh: </t>
  </si>
  <si>
    <t>-</t>
  </si>
  <si>
    <t>Danh s¸ch c¸c c«ng ty con</t>
  </si>
  <si>
    <t>Danh s¸ch c¸c c«ng ty liªn doanh liªn kÕt</t>
  </si>
  <si>
    <t>Danh s¸ch c¸c ®¬n vÞ trùc thuéc kh«ng cã t­ c¸ch ph¸p nh©n h¹ch to¸n phô thuéc</t>
  </si>
  <si>
    <t>Kú kÕ to¸n, ®¬n vÞ tiÒn tÖ sö dông trong kÕ to¸n</t>
  </si>
  <si>
    <t>Kú kÕ to¸n ( b¾t ®Çu tõ ngµy 01/01/ kÕt thóc vµo ngµy 31/12 hµng n¨m )</t>
  </si>
  <si>
    <t>Ph­¬ng ph¸p tÝnh gi¸ hµng tån kho: TÝnh theo gi¸ b×nh qu©n gia quyÒn</t>
  </si>
  <si>
    <t>Tiền gửi ngân hàng không kỳ hạn</t>
  </si>
  <si>
    <t xml:space="preserve">CÁC KHOẢN ĐẦU TƯ TÀI CHÍNH </t>
  </si>
  <si>
    <t>a</t>
  </si>
  <si>
    <t>Chứng khoán kinh doanh</t>
  </si>
  <si>
    <t>Tổng giá trị cổ phiếu</t>
  </si>
  <si>
    <t>Tổng giá trị trái phiếu</t>
  </si>
  <si>
    <t>Các khoản đầu tư khác</t>
  </si>
  <si>
    <t>Lý do thay đổi với từng khoản đầu tư/loại cổ phiếu, loại trái phiếu</t>
  </si>
  <si>
    <t>+</t>
  </si>
  <si>
    <t>Về số lượng</t>
  </si>
  <si>
    <t xml:space="preserve">Về giá trị </t>
  </si>
  <si>
    <t>b</t>
  </si>
  <si>
    <t>Đầu tư nắm giữ đến ngày đáo hạn</t>
  </si>
  <si>
    <t>b1</t>
  </si>
  <si>
    <t>Ngắn hạn</t>
  </si>
  <si>
    <t>Tiền gửi có kỳ hạn</t>
  </si>
  <si>
    <t>Trái phiếu</t>
  </si>
  <si>
    <t>Các loại đầu tư khác</t>
  </si>
  <si>
    <t>b2</t>
  </si>
  <si>
    <t>Dài hạn</t>
  </si>
  <si>
    <t>Giá gốc</t>
  </si>
  <si>
    <t>Giá trị hợp lý</t>
  </si>
  <si>
    <t>Dự phòng</t>
  </si>
  <si>
    <t>Giá trị ghi sổ</t>
  </si>
  <si>
    <t>c</t>
  </si>
  <si>
    <t>Đầu tư góp vốn vào đơn vị khác</t>
  </si>
  <si>
    <t>- Đầu tư vào công ty con</t>
  </si>
  <si>
    <t>- Đầu tư vào công ty liên doanh liên kết</t>
  </si>
  <si>
    <t>- Đầu tư vào đơn vị khác</t>
  </si>
  <si>
    <t>GT hợp lý</t>
  </si>
  <si>
    <t>Phải thu của khách hàng</t>
  </si>
  <si>
    <t>PHẢI THU CỦA KHÁCH HÀNG</t>
  </si>
  <si>
    <t>Chi tiết các khoản phải thu của khách hàng chiếm từ 10% trở lên tổng phải thu khách hàng</t>
  </si>
  <si>
    <t>Các khoản phải thu khách hàng khác</t>
  </si>
  <si>
    <t>Phải thu của khách hàng là các bên liên quan (chi tiết từng đối tượng)</t>
  </si>
  <si>
    <t>PHẢI THU KHÁC</t>
  </si>
  <si>
    <t>Phải thu về cổ phần hóa</t>
  </si>
  <si>
    <t>Phải thu về cổ tức và lợi nhuận được chia</t>
  </si>
  <si>
    <t>Ký cược, ký quỹ</t>
  </si>
  <si>
    <t>Các khoản chi hộ</t>
  </si>
  <si>
    <t>TÀI SẢN THIẾU CHỜ SỬ LÝ (CHI TIẾT TỪNG LOẠI TS THIẾU)</t>
  </si>
  <si>
    <t>Tiền</t>
  </si>
  <si>
    <t>Hàng tồn kho</t>
  </si>
  <si>
    <t>Tài sản cố định</t>
  </si>
  <si>
    <t>d</t>
  </si>
  <si>
    <t>Tài sản khác</t>
  </si>
  <si>
    <t>NỢ XẤU</t>
  </si>
  <si>
    <t>GT có thể thu hồi</t>
  </si>
  <si>
    <t>Đối tượng nợ</t>
  </si>
  <si>
    <t>Tổng giá trị các khỏn phải thu, cho vay quá hạn thanh toán hoặc chưa quá hạn nhưng khó có khả năng thu hồi</t>
  </si>
  <si>
    <t>(trong đó chi tiết thời gian quá hạn và gtrị các khoản nợ phải thu, cho vay quá hạn theo từng đối tượng nếu khoản nợ phải thu theo từng đối tượng đó chiếm từ 10% trở lên tổng số nợ quá hạn</t>
  </si>
  <si>
    <t>Thông tin từ các khoản tiền phạt, phải thu về lãi trả chậm…phát sinh từ các khoản nợ quá hạn nhưng không được ghi nhận doanh thu</t>
  </si>
  <si>
    <t xml:space="preserve">Khả năng thu hồi nợ phải thu quá hạn </t>
  </si>
  <si>
    <t>Hàng đang đi trên đường</t>
  </si>
  <si>
    <t>Hàng gửi bán</t>
  </si>
  <si>
    <t>Hàng hóa kho bảo thuế</t>
  </si>
  <si>
    <t>Giá trị hàng tồn kho ứ đọng, kém mất phẩm chất không có khả năng tiêu thụ tại thời điểm cuối kỳ, nguyên nhân và hướng sử lý đối với hàng tồn kho ứ đọng, kém, mất phẩm chất</t>
  </si>
  <si>
    <t>Giá trị hàng tồn kho dùng để thế chấp cầm cố bảo đảm các khoản nợ phải trả tại thời điểm cuối kỳ</t>
  </si>
  <si>
    <t>Lý do dẫn đến việc trích lập thêm hoặc hoàn nhập dự phòng giảm giá hàng tồn kho</t>
  </si>
  <si>
    <t>TÀI SẢN DỞ DANG DÀI HẠN</t>
  </si>
  <si>
    <t>Chi phí sản xuất kinh doanh dở dang dài hạn</t>
  </si>
  <si>
    <t>(Chi tiết cho từng loại, nêu lý do vì sao không hoàn thành trong 1 chu kỳ sản xuất, kinh doanh thông thường)</t>
  </si>
  <si>
    <t>Giá có thể thu hồi</t>
  </si>
  <si>
    <t>(Chi tiết cho các công trình chiếm từ 10% trên tổng giá trị XDCB)</t>
  </si>
  <si>
    <t>Mua sắm</t>
  </si>
  <si>
    <t xml:space="preserve">Xây dựng cơ bản </t>
  </si>
  <si>
    <t>Sửa chữa TSCĐ</t>
  </si>
  <si>
    <t>TĂNG, GIẢM TÀI SẢN CỐ ĐỊNH HỮU HÌNH</t>
  </si>
  <si>
    <t>Giá trị còn lại cuối kỳ của TSCĐ hưu hình dùng để thế chấp, cầm cố đảm bảo khoản vay:</t>
  </si>
  <si>
    <t>Nguyên giá TSCĐ cuối năm đã khấu hao hết nhưng vẫn còn sử dụng:</t>
  </si>
  <si>
    <t>Nguyên giá TSCĐ chờ thanh lý</t>
  </si>
  <si>
    <t>Các cam kết về việc mua bán TSCĐ hữu hình có giá trị lớn trong tương lai</t>
  </si>
  <si>
    <t>Các thay đổi khác về TSCĐ hữu hình</t>
  </si>
  <si>
    <t>Tiền thuê phát sinh thêm được ghi nhận là chi phí trong năm:</t>
  </si>
  <si>
    <t>Căn cứ để xác định tiền thuê phát sinh thêm</t>
  </si>
  <si>
    <t>Điều khoản gia hạn thuê hoặc quyền được mua tài sản</t>
  </si>
  <si>
    <t>Giá trị còn lại cuối kỳ của TSCĐ vô hình dùng để thế chấp, cầm cố đảm bảo khoản vay:</t>
  </si>
  <si>
    <t>Nguyên giá TCĐ vô hình đã khấu hao hết nhưng vẫn còn sử dụng:</t>
  </si>
  <si>
    <t>Thuyết minh số liệu và giải trình khác:</t>
  </si>
  <si>
    <t>CHI PHÍ TRẢ TRƯỚC</t>
  </si>
  <si>
    <t>Ngắn hạn (chi tiết theo từng khoản mục)</t>
  </si>
  <si>
    <t>Chi phí trả trước về thuê hoạt động TSCĐ</t>
  </si>
  <si>
    <t>Công cụ dụng cụ xuất dùng</t>
  </si>
  <si>
    <t>Chi phí đi vay</t>
  </si>
  <si>
    <t xml:space="preserve">Các khoản khác </t>
  </si>
  <si>
    <t>Chi phí thành lập doanh nghiệp</t>
  </si>
  <si>
    <t>Chi phí mua bảo hiểm</t>
  </si>
  <si>
    <t>VAY VÀ NỢ THUÊ TÀI CHÍNH</t>
  </si>
  <si>
    <t>Cuối năm</t>
  </si>
  <si>
    <t>Trong năm</t>
  </si>
  <si>
    <t>Đầu năm</t>
  </si>
  <si>
    <t>Gía trị</t>
  </si>
  <si>
    <t>Số có khả năng trả nợ</t>
  </si>
  <si>
    <t>Tăng</t>
  </si>
  <si>
    <t>Giảm</t>
  </si>
  <si>
    <t>Vay dài hạn (chi tiết theo kỳ hạn)</t>
  </si>
  <si>
    <t>PHẢI TRẢ NGƯỜI BÁN</t>
  </si>
  <si>
    <t>Các khoản phải trả người bán</t>
  </si>
  <si>
    <t>Chi tiết theo từng đối tượng chiếm từ 10% trở lên trên tổng số phải trả</t>
  </si>
  <si>
    <t>Phải trả cho các đối tượng khác</t>
  </si>
  <si>
    <t>Số nợ quá hạn chưa thanh toán</t>
  </si>
  <si>
    <t>Chi tiết từng đói tượng chiếm 10% trên tổng số nợ quá hạn</t>
  </si>
  <si>
    <t>Các đối tượng khác</t>
  </si>
  <si>
    <t>Phải trả người bán là các bên liên quan (chi tiết từng đối tượng)</t>
  </si>
  <si>
    <t>Số đã thực nộp trong kỳ</t>
  </si>
  <si>
    <t>Số phải nộp trong kỳ</t>
  </si>
  <si>
    <t>Thuế giá trị gia tăng</t>
  </si>
  <si>
    <t>Thuế thu nhập cá nhân</t>
  </si>
  <si>
    <t>Thuế tài nguyên môi trường</t>
  </si>
  <si>
    <t>Tiền thuê đất</t>
  </si>
  <si>
    <t>Phí bảo vệ môi trường</t>
  </si>
  <si>
    <t>Cuối kỳ</t>
  </si>
  <si>
    <t>Đầu kỳ</t>
  </si>
  <si>
    <t>Trích trước chi phí lãi vay</t>
  </si>
  <si>
    <t>Trích trước chi phí công trình XDCB dở dang</t>
  </si>
  <si>
    <t>Trích trước chi phí tư vấn giám sát các hạng mục đầu tư</t>
  </si>
  <si>
    <t>Trích trước chi phí khác</t>
  </si>
  <si>
    <t>PHẢI TRẢ KHÁC</t>
  </si>
  <si>
    <t>Tài sản thừa chờ giải quyết</t>
  </si>
  <si>
    <t>Nợ cơ quan tổng công ty</t>
  </si>
  <si>
    <t>Truy thu thuế sau thanh tra</t>
  </si>
  <si>
    <t>Phải trả khác</t>
  </si>
  <si>
    <t>Phải trả  công ty CP Viglacera Hạ Long</t>
  </si>
  <si>
    <t>Phải trả lãi vay ngân hàng BIDV</t>
  </si>
  <si>
    <t>Số nợ quá hạn chưa thanh toán (chi tiết từng khoản mục, nêu rõ lý do)</t>
  </si>
  <si>
    <t>DỰ PHÒNG PHẢI TRẢ</t>
  </si>
  <si>
    <t>Trích trước chi phí sửa chữa lớn TSCĐ</t>
  </si>
  <si>
    <t>Chi phí hoàn nguyên</t>
  </si>
  <si>
    <t>Dự phòng phải trả khác</t>
  </si>
  <si>
    <t>Bảng đối chiếu biến động của vốn chủ sở hữu</t>
  </si>
  <si>
    <t>Vốn khác của chủ sở hữu</t>
  </si>
  <si>
    <t>Số lượng cổ phiếu quỹ</t>
  </si>
  <si>
    <t>Các giao dịch về vốn với các chủ sở hữu và phân phối cổ tức, chia lợi nhuận</t>
  </si>
  <si>
    <t>Vốn đầu tư của chủ sở hữu</t>
  </si>
  <si>
    <t>Vốn góp đầu năm</t>
  </si>
  <si>
    <t>Vốn góp tăng trong năm</t>
  </si>
  <si>
    <t>Vốn góp giảm trong năm</t>
  </si>
  <si>
    <t>Vốn góp cuối năm</t>
  </si>
  <si>
    <t>Cổ tức lợi nhuận đã chia</t>
  </si>
  <si>
    <t>Cổ phiếu</t>
  </si>
  <si>
    <t>Số lượng cổ phiếu đăng ký phát hành</t>
  </si>
  <si>
    <t>Số lượng cổ phiếu đã bán ra công chúng</t>
  </si>
  <si>
    <t>Cổ phiếu phổ thông</t>
  </si>
  <si>
    <t>Cổ phiếu ưu đãi</t>
  </si>
  <si>
    <t>Số lượng cổ phiếu được mua lại</t>
  </si>
  <si>
    <t>Số lượng cổ phiếu đang lưu hành</t>
  </si>
  <si>
    <t>Mệnh giá cổ phiếu đang lưu hành</t>
  </si>
  <si>
    <t>Vốn góp của chủ sở hữu</t>
  </si>
  <si>
    <t>Thặng dư vốn cổ phần</t>
  </si>
  <si>
    <t>LNST chưa phân phối</t>
  </si>
  <si>
    <t>Các khoản mục khác</t>
  </si>
  <si>
    <t>Chi tiết vốn góp của chủ sở hữu</t>
  </si>
  <si>
    <t>e</t>
  </si>
  <si>
    <t>Các quỹ của doanh nghiệp</t>
  </si>
  <si>
    <t>Thông tin bổ sung cho các khoản mục trình bày trong Báo cáo kết quả sản xuất kinh doanh</t>
  </si>
  <si>
    <t>ĐVT: Đồng</t>
  </si>
  <si>
    <t>Kỳ này</t>
  </si>
  <si>
    <t>Kỳ trước</t>
  </si>
  <si>
    <t>Tổng doanh thu bán hàng và cung cấp dịch vụ</t>
  </si>
  <si>
    <t>Doanh thu bán hàng</t>
  </si>
  <si>
    <t>Doanh thu cung cấp dịch vụ</t>
  </si>
  <si>
    <t>Doanh thu hợp đồng xây dựng</t>
  </si>
  <si>
    <t>Các khoản giảm trừ doanh thu</t>
  </si>
  <si>
    <t>Chiết khấu hàng bán</t>
  </si>
  <si>
    <t>Giá vốn hàng bán</t>
  </si>
  <si>
    <t>Giá vốn của hàng hóa đã bán</t>
  </si>
  <si>
    <t>Giá vốn của thành phẩm đã bán</t>
  </si>
  <si>
    <t>Giá vốn của dịch vụ đã cung cấp</t>
  </si>
  <si>
    <t>Giá trị hàng tồn kho mất mát trong kỳ</t>
  </si>
  <si>
    <t>Giá trị từng loại hàng tồn kho hao hụt ngoài định mức trong kỳ</t>
  </si>
  <si>
    <t>Các khoản chi phí vượt mức bình thường khác được tính trực tiếp vào giá vốn</t>
  </si>
  <si>
    <t>Các khoản ghi giảm giá vốn hàng bán</t>
  </si>
  <si>
    <t>Doanh thu hoạt động tài chính</t>
  </si>
  <si>
    <t>Lãi tiền gửi</t>
  </si>
  <si>
    <t>Cổ tức lợi nhuận được chia</t>
  </si>
  <si>
    <t>Lãi chênh lệch tỷ giá</t>
  </si>
  <si>
    <t>Lỗ chênh lệch tỷ giá</t>
  </si>
  <si>
    <t>Các khoản ghi giảm chi phí tài chính</t>
  </si>
  <si>
    <t>Thu nhập khác</t>
  </si>
  <si>
    <t>Thanh lý nhượng bán TSCĐ</t>
  </si>
  <si>
    <t>Tiền phạt thu được</t>
  </si>
  <si>
    <t>Thuế được giảm</t>
  </si>
  <si>
    <t>Các khoản khác</t>
  </si>
  <si>
    <t>Chi phí khác</t>
  </si>
  <si>
    <t xml:space="preserve">Các khoản bị phạt </t>
  </si>
  <si>
    <t>Chi phí bán hàng và chi phí quản lý doanh nghiệp</t>
  </si>
  <si>
    <t>Các khoản chi phí quản lý doanh nghiệp phát sinh</t>
  </si>
  <si>
    <t>Chi tiết các khoản chi vượt quá 10% CPQLDN</t>
  </si>
  <si>
    <t>Các khoản chi phí bán hàng phát sinh</t>
  </si>
  <si>
    <t>Chi tiết các khoản chi vượt quá 10% CPBH</t>
  </si>
  <si>
    <t>Các khoản ghi giảm chi phí QL và CPBH</t>
  </si>
  <si>
    <t>Chi phí nguyên liệu vật liệu</t>
  </si>
  <si>
    <t>Chi phí bằng tiền khác</t>
  </si>
  <si>
    <t>Quý iI N¨m 2015</t>
  </si>
  <si>
    <t xml:space="preserve">Cấu tróc doanh nghiÖp </t>
  </si>
  <si>
    <t>Nguyễn Quốc Huynh</t>
  </si>
  <si>
    <t>Vũ Thái Sơn</t>
  </si>
  <si>
    <t>Nguyễn Văn Tường</t>
  </si>
  <si>
    <t>Các loại thuế khác</t>
  </si>
  <si>
    <t>Vốn góp của tổng công ty Viglacera</t>
  </si>
  <si>
    <t>Số liệu đầu kỳ là số liệu trên Báo cáo tài chính cho năm tài chính kết thúc ngày 31 tháng 12 năm 2014. Số liệu này đã được phân loại phù hợp để so sánh. 
Số liệu so sánh là số liệu trên Báo cáo tài chính cho kỳ kế toán từ ngày 01/04/2014 đến ngày 30/06/2014, được phân loại phù hợp để so sánh</t>
  </si>
  <si>
    <t>Giám đốc công ty</t>
  </si>
  <si>
    <r>
      <t>Các sự kiện sau ngày kết thúc kỳ kế toán năm</t>
    </r>
    <r>
      <rPr>
        <b/>
        <i/>
        <sz val="9"/>
        <rFont val="Arial"/>
        <family val="2"/>
      </rPr>
      <t xml:space="preserve"> (nếu có)</t>
    </r>
  </si>
  <si>
    <t>Cho kỳ kế toán từ 01/04/2015 đến 30/06/2015</t>
  </si>
  <si>
    <t>Quý III N¨m 2015</t>
  </si>
  <si>
    <t>Quý III năm 2015</t>
  </si>
  <si>
    <t>Quý III năm 2014</t>
  </si>
  <si>
    <t>Số liệu đầu kỳ là số liệu trên Báo cáo tài chính cho năm tài chính kết thúc ngày 31 tháng 12 năm 2014. Số liệu này đã được phân loại phù hợp để so sánh. 
Số liệu so sánh là số liệu trên Báo cáo tài chính cho kỳ kế toán từ ngày 01/07/2014 đến ngày 30/09/2014, được phân loại phù hợp để so sánh</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</si>
</sst>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
    <numFmt numFmtId="174" formatCode="##########"/>
    <numFmt numFmtId="175" formatCode="#########"/>
    <numFmt numFmtId="176" formatCode="_-* #,##0\ _₫_-;\-* #,##0\ _₫_-;_-* &quot;-&quot;\ _₫_-;_-@_-"/>
    <numFmt numFmtId="177" formatCode="#######"/>
    <numFmt numFmtId="178" formatCode="#,##0_ ;\-#,##0\ "/>
    <numFmt numFmtId="179" formatCode="\ ###\ ###\ ###\ ###"/>
    <numFmt numFmtId="180" formatCode="_(* #,##0.0000_);_(* \(#,##0.0000\);_(* &quot;-&quot;??_);_(@_)"/>
  </numFmts>
  <fonts count="89">
    <font>
      <sz val="12"/>
      <name val=".vntime"/>
      <family val="0"/>
    </font>
    <font>
      <sz val="11"/>
      <name val="Times New Roman"/>
      <family val="1"/>
    </font>
    <font>
      <sz val="10"/>
      <name val="Arial"/>
      <family val="2"/>
    </font>
    <font>
      <b/>
      <sz val="11"/>
      <name val="Times New Roman"/>
      <family val="1"/>
    </font>
    <font>
      <b/>
      <sz val="10"/>
      <name val="Times New Roman"/>
      <family val="1"/>
    </font>
    <font>
      <sz val="10"/>
      <name val="Times New Roman"/>
      <family val="1"/>
    </font>
    <font>
      <i/>
      <sz val="11"/>
      <name val="Times New Roman"/>
      <family val="1"/>
    </font>
    <font>
      <sz val="11"/>
      <color indexed="9"/>
      <name val="Times New Roman"/>
      <family val="1"/>
    </font>
    <font>
      <b/>
      <i/>
      <sz val="11"/>
      <name val="Times New Roman"/>
      <family val="1"/>
    </font>
    <font>
      <b/>
      <i/>
      <sz val="10"/>
      <name val="Times New Roman"/>
      <family val="1"/>
    </font>
    <font>
      <i/>
      <sz val="10"/>
      <name val="Times New Roman"/>
      <family val="1"/>
    </font>
    <font>
      <b/>
      <sz val="8"/>
      <name val="Tahoma"/>
      <family val="2"/>
    </font>
    <font>
      <sz val="10"/>
      <name val=".VnArial"/>
      <family val="2"/>
    </font>
    <font>
      <i/>
      <sz val="11"/>
      <color indexed="9"/>
      <name val="Times New Roman"/>
      <family val="1"/>
    </font>
    <font>
      <b/>
      <sz val="10"/>
      <color indexed="8"/>
      <name val="Times New Roman"/>
      <family val="1"/>
    </font>
    <font>
      <sz val="10"/>
      <color indexed="8"/>
      <name val="Times New Roman"/>
      <family val="1"/>
    </font>
    <font>
      <sz val="9.5"/>
      <name val="Times New Roman"/>
      <family val="1"/>
    </font>
    <font>
      <sz val="9.5"/>
      <color indexed="9"/>
      <name val="Times New Roman"/>
      <family val="1"/>
    </font>
    <font>
      <i/>
      <sz val="10"/>
      <color indexed="8"/>
      <name val="Times New Roman"/>
      <family val="1"/>
    </font>
    <font>
      <b/>
      <sz val="8"/>
      <name val="Times New Roman"/>
      <family val="1"/>
    </font>
    <font>
      <b/>
      <sz val="9.5"/>
      <name val="Times New Roman"/>
      <family val="1"/>
    </font>
    <font>
      <b/>
      <i/>
      <sz val="9.5"/>
      <name val="Times New Roman"/>
      <family val="1"/>
    </font>
    <font>
      <b/>
      <sz val="9"/>
      <name val="Times New Roman"/>
      <family val="1"/>
    </font>
    <font>
      <sz val="9"/>
      <name val="Times New Roman"/>
      <family val="1"/>
    </font>
    <font>
      <b/>
      <sz val="11"/>
      <name val=".VnTime"/>
      <family val="2"/>
    </font>
    <font>
      <sz val="11"/>
      <name val=".VnTime"/>
      <family val="2"/>
    </font>
    <font>
      <b/>
      <sz val="12"/>
      <name val=".VnTime"/>
      <family val="2"/>
    </font>
    <font>
      <sz val="12"/>
      <name val=".VnTime"/>
      <family val="2"/>
    </font>
    <font>
      <i/>
      <sz val="12"/>
      <name val=".VnTime"/>
      <family val="2"/>
    </font>
    <font>
      <b/>
      <sz val="18"/>
      <name val=".VnTimeH"/>
      <family val="2"/>
    </font>
    <font>
      <b/>
      <sz val="14"/>
      <name val=".VnTimeH"/>
      <family val="2"/>
    </font>
    <font>
      <sz val="10"/>
      <color indexed="9"/>
      <name val="Times New Roman"/>
      <family val="1"/>
    </font>
    <font>
      <b/>
      <sz val="8"/>
      <name val="Arial"/>
      <family val="2"/>
    </font>
    <font>
      <sz val="8"/>
      <name val="Arial"/>
      <family val="2"/>
    </font>
    <font>
      <sz val="9"/>
      <name val="Arial"/>
      <family val="2"/>
    </font>
    <font>
      <b/>
      <sz val="9"/>
      <name val="Arial"/>
      <family val="2"/>
    </font>
    <font>
      <sz val="10"/>
      <color indexed="8"/>
      <name val="Arial"/>
      <family val="2"/>
    </font>
    <font>
      <i/>
      <sz val="9"/>
      <name val="Arial"/>
      <family val="2"/>
    </font>
    <font>
      <b/>
      <i/>
      <sz val="9"/>
      <name val="Arial"/>
      <family val="2"/>
    </font>
    <font>
      <sz val="9"/>
      <color indexed="8"/>
      <name val="Arial"/>
      <family val="2"/>
    </font>
    <font>
      <sz val="9"/>
      <color indexed="9"/>
      <name val="Arial"/>
      <family val="2"/>
    </font>
    <font>
      <i/>
      <sz val="9"/>
      <color indexed="9"/>
      <name val="Arial"/>
      <family val="2"/>
    </font>
    <font>
      <b/>
      <sz val="9"/>
      <color indexed="8"/>
      <name val="Arial"/>
      <family val="2"/>
    </font>
    <font>
      <i/>
      <sz val="9"/>
      <color indexed="8"/>
      <name val="Arial"/>
      <family val="2"/>
    </font>
    <font>
      <i/>
      <sz val="11"/>
      <name val=".VnTime"/>
      <family val="2"/>
    </font>
    <font>
      <b/>
      <i/>
      <sz val="8"/>
      <name val="Arial"/>
      <family val="2"/>
    </font>
    <font>
      <sz val="8"/>
      <color indexed="9"/>
      <name val="Arial"/>
      <family val="2"/>
    </font>
    <font>
      <sz val="12"/>
      <color indexed="8"/>
      <name val=".vntime"/>
      <family val="2"/>
    </font>
    <font>
      <sz val="12"/>
      <color indexed="9"/>
      <name val=".vntime"/>
      <family val="2"/>
    </font>
    <font>
      <sz val="12"/>
      <color indexed="20"/>
      <name val=".vntime"/>
      <family val="2"/>
    </font>
    <font>
      <b/>
      <sz val="12"/>
      <color indexed="52"/>
      <name val=".vntime"/>
      <family val="2"/>
    </font>
    <font>
      <b/>
      <sz val="12"/>
      <color indexed="9"/>
      <name val=".vntime"/>
      <family val="2"/>
    </font>
    <font>
      <i/>
      <sz val="12"/>
      <color indexed="23"/>
      <name val=".vntime"/>
      <family val="2"/>
    </font>
    <font>
      <sz val="12"/>
      <color indexed="17"/>
      <name val=".vntime"/>
      <family val="2"/>
    </font>
    <font>
      <b/>
      <sz val="15"/>
      <color indexed="56"/>
      <name val=".vntime"/>
      <family val="2"/>
    </font>
    <font>
      <b/>
      <sz val="13"/>
      <color indexed="56"/>
      <name val=".vntime"/>
      <family val="2"/>
    </font>
    <font>
      <b/>
      <sz val="11"/>
      <color indexed="56"/>
      <name val=".vntime"/>
      <family val="2"/>
    </font>
    <font>
      <sz val="12"/>
      <color indexed="62"/>
      <name val=".vntime"/>
      <family val="2"/>
    </font>
    <font>
      <sz val="12"/>
      <color indexed="52"/>
      <name val=".vntime"/>
      <family val="2"/>
    </font>
    <font>
      <sz val="12"/>
      <color indexed="60"/>
      <name val=".vntime"/>
      <family val="2"/>
    </font>
    <font>
      <b/>
      <sz val="12"/>
      <color indexed="63"/>
      <name val=".vntime"/>
      <family val="2"/>
    </font>
    <font>
      <b/>
      <sz val="18"/>
      <color indexed="56"/>
      <name val="Cambria"/>
      <family val="2"/>
    </font>
    <font>
      <b/>
      <sz val="12"/>
      <color indexed="8"/>
      <name val=".vntime"/>
      <family val="2"/>
    </font>
    <font>
      <sz val="12"/>
      <color indexed="10"/>
      <name val=".vntime"/>
      <family val="2"/>
    </font>
    <font>
      <sz val="11"/>
      <color indexed="8"/>
      <name val="Times New Roman"/>
      <family val="1"/>
    </font>
    <font>
      <b/>
      <sz val="11"/>
      <color indexed="8"/>
      <name val="Times New Roman"/>
      <family val="1"/>
    </font>
    <font>
      <sz val="12"/>
      <color theme="1"/>
      <name val=".vntime"/>
      <family val="2"/>
    </font>
    <font>
      <sz val="12"/>
      <color theme="0"/>
      <name val=".vntime"/>
      <family val="2"/>
    </font>
    <font>
      <sz val="12"/>
      <color rgb="FF9C0006"/>
      <name val=".vntime"/>
      <family val="2"/>
    </font>
    <font>
      <b/>
      <sz val="12"/>
      <color rgb="FFFA7D00"/>
      <name val=".vntime"/>
      <family val="2"/>
    </font>
    <font>
      <b/>
      <sz val="12"/>
      <color theme="0"/>
      <name val=".vntime"/>
      <family val="2"/>
    </font>
    <font>
      <i/>
      <sz val="12"/>
      <color rgb="FF7F7F7F"/>
      <name val=".vntime"/>
      <family val="2"/>
    </font>
    <font>
      <sz val="12"/>
      <color rgb="FF006100"/>
      <name val=".vntime"/>
      <family val="2"/>
    </font>
    <font>
      <b/>
      <sz val="15"/>
      <color theme="3"/>
      <name val=".vntime"/>
      <family val="2"/>
    </font>
    <font>
      <b/>
      <sz val="13"/>
      <color theme="3"/>
      <name val=".vntime"/>
      <family val="2"/>
    </font>
    <font>
      <b/>
      <sz val="11"/>
      <color theme="3"/>
      <name val=".vntime"/>
      <family val="2"/>
    </font>
    <font>
      <sz val="12"/>
      <color rgb="FF3F3F76"/>
      <name val=".vntime"/>
      <family val="2"/>
    </font>
    <font>
      <sz val="12"/>
      <color rgb="FFFA7D00"/>
      <name val=".vntime"/>
      <family val="2"/>
    </font>
    <font>
      <sz val="12"/>
      <color rgb="FF9C6500"/>
      <name val=".vntime"/>
      <family val="2"/>
    </font>
    <font>
      <b/>
      <sz val="12"/>
      <color rgb="FF3F3F3F"/>
      <name val=".vntime"/>
      <family val="2"/>
    </font>
    <font>
      <b/>
      <sz val="18"/>
      <color theme="3"/>
      <name val="Cambria"/>
      <family val="2"/>
    </font>
    <font>
      <b/>
      <sz val="12"/>
      <color theme="1"/>
      <name val=".vntime"/>
      <family val="2"/>
    </font>
    <font>
      <sz val="12"/>
      <color rgb="FFFF0000"/>
      <name val=".vntime"/>
      <family val="2"/>
    </font>
    <font>
      <sz val="11"/>
      <color theme="1"/>
      <name val="Times New Roman"/>
      <family val="1"/>
    </font>
    <font>
      <b/>
      <sz val="11"/>
      <color theme="1"/>
      <name val="Times New Roman"/>
      <family val="1"/>
    </font>
    <font>
      <sz val="10"/>
      <color theme="1"/>
      <name val="Times New Roman"/>
      <family val="1"/>
    </font>
    <font>
      <sz val="9"/>
      <color theme="1"/>
      <name val="Arial"/>
      <family val="2"/>
    </font>
    <font>
      <b/>
      <sz val="9"/>
      <color theme="1"/>
      <name val="Arial"/>
      <family val="2"/>
    </font>
    <font>
      <b/>
      <sz val="8"/>
      <name val=".vntim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double"/>
    </border>
    <border>
      <left>
        <color indexed="63"/>
      </left>
      <right>
        <color indexed="63"/>
      </right>
      <top style="double"/>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hair"/>
    </border>
    <border>
      <left>
        <color indexed="63"/>
      </left>
      <right>
        <color indexed="63"/>
      </right>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2" fillId="0" borderId="0">
      <alignment/>
      <protection/>
    </xf>
    <xf numFmtId="0" fontId="0" fillId="0" borderId="0">
      <alignment/>
      <protection/>
    </xf>
    <xf numFmtId="0" fontId="2" fillId="0" borderId="0">
      <alignment/>
      <protection/>
    </xf>
    <xf numFmtId="0" fontId="27"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909">
    <xf numFmtId="0" fontId="0" fillId="0" borderId="0" xfId="0" applyAlignment="1">
      <alignment/>
    </xf>
    <xf numFmtId="38" fontId="1" fillId="0" borderId="0" xfId="58" applyNumberFormat="1" applyFont="1" applyFill="1" applyBorder="1" applyAlignment="1" applyProtection="1">
      <alignment horizontal="right" vertical="top"/>
      <protection hidden="1"/>
    </xf>
    <xf numFmtId="3" fontId="1" fillId="0" borderId="0" xfId="58" applyNumberFormat="1" applyFont="1" applyFill="1" applyBorder="1" applyAlignment="1" applyProtection="1">
      <alignment vertical="top"/>
      <protection hidden="1"/>
    </xf>
    <xf numFmtId="0" fontId="3" fillId="0" borderId="0" xfId="58" applyNumberFormat="1" applyFont="1" applyFill="1" applyBorder="1" applyAlignment="1" applyProtection="1">
      <alignment vertical="top"/>
      <protection hidden="1"/>
    </xf>
    <xf numFmtId="0" fontId="1" fillId="0" borderId="0" xfId="58" applyNumberFormat="1" applyFont="1" applyFill="1" applyBorder="1" applyAlignment="1" applyProtection="1">
      <alignment vertical="top"/>
      <protection hidden="1"/>
    </xf>
    <xf numFmtId="0" fontId="5" fillId="0" borderId="0" xfId="55" applyNumberFormat="1" applyFont="1" applyFill="1" applyBorder="1" applyAlignment="1">
      <alignment horizontal="center" vertical="top"/>
      <protection/>
    </xf>
    <xf numFmtId="0" fontId="1" fillId="0" borderId="0" xfId="55" applyNumberFormat="1" applyFont="1" applyFill="1" applyAlignment="1">
      <alignment vertical="top"/>
      <protection/>
    </xf>
    <xf numFmtId="37" fontId="1" fillId="0" borderId="0" xfId="55" applyNumberFormat="1" applyFont="1" applyFill="1" applyBorder="1" applyAlignment="1">
      <alignment vertical="top"/>
      <protection/>
    </xf>
    <xf numFmtId="0" fontId="3" fillId="0" borderId="0" xfId="55" applyNumberFormat="1" applyFont="1" applyFill="1" applyAlignment="1">
      <alignment horizontal="center" vertical="top"/>
      <protection/>
    </xf>
    <xf numFmtId="37" fontId="6" fillId="0" borderId="0" xfId="55" applyNumberFormat="1" applyFont="1" applyFill="1" applyAlignment="1">
      <alignment vertical="top"/>
      <protection/>
    </xf>
    <xf numFmtId="0" fontId="1" fillId="0" borderId="0" xfId="55" applyNumberFormat="1" applyFont="1" applyFill="1" applyAlignment="1">
      <alignment horizontal="left" vertical="top"/>
      <protection/>
    </xf>
    <xf numFmtId="0" fontId="3" fillId="0" borderId="0" xfId="55" applyNumberFormat="1" applyFont="1" applyFill="1" applyAlignment="1">
      <alignment horizontal="left" vertical="top"/>
      <protection/>
    </xf>
    <xf numFmtId="0" fontId="6" fillId="0" borderId="0" xfId="55" applyNumberFormat="1" applyFont="1" applyFill="1" applyAlignment="1">
      <alignment horizontal="justify" vertical="top"/>
      <protection/>
    </xf>
    <xf numFmtId="0" fontId="1" fillId="0" borderId="0" xfId="55" applyNumberFormat="1" applyFont="1" applyFill="1" applyBorder="1" applyAlignment="1">
      <alignment horizontal="center" vertical="top"/>
      <protection/>
    </xf>
    <xf numFmtId="0" fontId="1" fillId="0" borderId="0" xfId="55" applyNumberFormat="1" applyFont="1" applyFill="1" applyAlignment="1">
      <alignment vertical="top" wrapText="1"/>
      <protection/>
    </xf>
    <xf numFmtId="37" fontId="1" fillId="0" borderId="0" xfId="55" applyNumberFormat="1" applyFont="1" applyFill="1" applyAlignment="1">
      <alignment vertical="top"/>
      <protection/>
    </xf>
    <xf numFmtId="0" fontId="1" fillId="0" borderId="0" xfId="55" applyNumberFormat="1" applyFont="1" applyFill="1" applyAlignment="1">
      <alignment horizontal="right" vertical="top"/>
      <protection/>
    </xf>
    <xf numFmtId="0" fontId="3" fillId="0" borderId="0" xfId="55" applyNumberFormat="1" applyFont="1" applyFill="1" applyBorder="1" applyAlignment="1">
      <alignment horizontal="center" vertical="top" wrapText="1"/>
      <protection/>
    </xf>
    <xf numFmtId="37" fontId="3" fillId="0" borderId="0" xfId="55" applyNumberFormat="1" applyFont="1" applyFill="1" applyBorder="1" applyAlignment="1">
      <alignment horizontal="center" vertical="top"/>
      <protection/>
    </xf>
    <xf numFmtId="0" fontId="3" fillId="0" borderId="0" xfId="55" applyNumberFormat="1" applyFont="1" applyFill="1" applyAlignment="1">
      <alignment horizontal="center" vertical="top" wrapText="1"/>
      <protection/>
    </xf>
    <xf numFmtId="0" fontId="8" fillId="0" borderId="0" xfId="55" applyNumberFormat="1" applyFont="1" applyFill="1" applyAlignment="1">
      <alignment horizontal="left" vertical="top"/>
      <protection/>
    </xf>
    <xf numFmtId="0" fontId="3" fillId="0" borderId="0" xfId="55" applyNumberFormat="1" applyFont="1" applyFill="1" applyAlignment="1">
      <alignment vertical="top"/>
      <protection/>
    </xf>
    <xf numFmtId="0" fontId="1" fillId="0" borderId="0" xfId="55" applyNumberFormat="1" applyFont="1" applyFill="1" applyBorder="1" applyAlignment="1">
      <alignment horizontal="center" vertical="top" wrapText="1"/>
      <protection/>
    </xf>
    <xf numFmtId="4" fontId="1" fillId="0" borderId="0" xfId="55" applyNumberFormat="1" applyFont="1" applyFill="1" applyAlignment="1">
      <alignment horizontal="center" vertical="top" wrapText="1"/>
      <protection/>
    </xf>
    <xf numFmtId="0" fontId="3" fillId="0" borderId="0" xfId="55" applyNumberFormat="1" applyFont="1" applyFill="1" applyAlignment="1">
      <alignment horizontal="left" vertical="top" wrapText="1"/>
      <protection/>
    </xf>
    <xf numFmtId="0" fontId="1" fillId="0" borderId="0" xfId="55" applyNumberFormat="1" applyFont="1" applyFill="1" applyAlignment="1">
      <alignment horizontal="center" vertical="top" wrapText="1"/>
      <protection/>
    </xf>
    <xf numFmtId="0" fontId="1" fillId="0" borderId="0" xfId="55" applyNumberFormat="1" applyFont="1" applyFill="1" applyAlignment="1">
      <alignment horizontal="justify" vertical="top"/>
      <protection/>
    </xf>
    <xf numFmtId="0" fontId="6" fillId="0" borderId="0" xfId="55" applyNumberFormat="1" applyFont="1" applyFill="1" applyAlignment="1">
      <alignment horizontal="left" vertical="top" wrapText="1"/>
      <protection/>
    </xf>
    <xf numFmtId="0" fontId="3" fillId="0" borderId="0" xfId="58" applyNumberFormat="1" applyFont="1" applyFill="1" applyBorder="1" applyAlignment="1" applyProtection="1">
      <alignment/>
      <protection hidden="1"/>
    </xf>
    <xf numFmtId="0" fontId="1" fillId="0" borderId="0" xfId="58" applyNumberFormat="1" applyFont="1" applyFill="1" applyBorder="1" applyAlignment="1" applyProtection="1">
      <alignment/>
      <protection hidden="1"/>
    </xf>
    <xf numFmtId="0" fontId="3" fillId="0" borderId="0" xfId="58" applyNumberFormat="1" applyFont="1" applyFill="1" applyBorder="1" applyAlignment="1" applyProtection="1">
      <alignment horizontal="right"/>
      <protection hidden="1"/>
    </xf>
    <xf numFmtId="0" fontId="1" fillId="0" borderId="0" xfId="58" applyNumberFormat="1" applyFont="1" applyBorder="1" applyAlignment="1" applyProtection="1">
      <alignment/>
      <protection hidden="1"/>
    </xf>
    <xf numFmtId="3" fontId="3" fillId="0" borderId="0" xfId="58" applyNumberFormat="1" applyFont="1" applyFill="1" applyBorder="1" applyAlignment="1" applyProtection="1">
      <alignment/>
      <protection hidden="1"/>
    </xf>
    <xf numFmtId="38" fontId="3" fillId="0" borderId="0" xfId="58" applyNumberFormat="1" applyFont="1" applyFill="1" applyBorder="1" applyAlignment="1" applyProtection="1">
      <alignment horizontal="right"/>
      <protection hidden="1"/>
    </xf>
    <xf numFmtId="0" fontId="4" fillId="33" borderId="0" xfId="58" applyNumberFormat="1" applyFont="1" applyFill="1" applyBorder="1" applyAlignment="1" applyProtection="1">
      <alignment horizontal="centerContinuous"/>
      <protection hidden="1"/>
    </xf>
    <xf numFmtId="0" fontId="5" fillId="33" borderId="0" xfId="58" applyNumberFormat="1" applyFont="1" applyFill="1" applyBorder="1" applyAlignment="1" applyProtection="1">
      <alignment horizontal="centerContinuous"/>
      <protection hidden="1"/>
    </xf>
    <xf numFmtId="0" fontId="5" fillId="0" borderId="0" xfId="58" applyNumberFormat="1" applyFont="1" applyFill="1" applyBorder="1" applyAlignment="1" applyProtection="1">
      <alignment horizontal="centerContinuous"/>
      <protection hidden="1"/>
    </xf>
    <xf numFmtId="0" fontId="1" fillId="0" borderId="10" xfId="58" applyNumberFormat="1" applyFont="1" applyFill="1" applyBorder="1" applyAlignment="1" applyProtection="1">
      <alignment vertical="top"/>
      <protection hidden="1"/>
    </xf>
    <xf numFmtId="0" fontId="3" fillId="0" borderId="10" xfId="58" applyNumberFormat="1" applyFont="1" applyFill="1" applyBorder="1" applyAlignment="1" applyProtection="1">
      <alignment vertical="top"/>
      <protection hidden="1"/>
    </xf>
    <xf numFmtId="0" fontId="1" fillId="0" borderId="0" xfId="58" applyNumberFormat="1" applyFont="1" applyBorder="1" applyAlignment="1" applyProtection="1">
      <alignment vertical="top"/>
      <protection hidden="1"/>
    </xf>
    <xf numFmtId="0" fontId="1" fillId="0" borderId="0" xfId="58" applyNumberFormat="1" applyFont="1" applyFill="1" applyBorder="1" applyAlignment="1" applyProtection="1">
      <alignment horizontal="right" vertical="top"/>
      <protection hidden="1"/>
    </xf>
    <xf numFmtId="0" fontId="4" fillId="33" borderId="0" xfId="58" applyNumberFormat="1" applyFont="1" applyFill="1" applyBorder="1" applyAlignment="1" applyProtection="1">
      <alignment horizontal="centerContinuous" vertical="top"/>
      <protection hidden="1"/>
    </xf>
    <xf numFmtId="0" fontId="4" fillId="0" borderId="0" xfId="58" applyNumberFormat="1" applyFont="1" applyFill="1" applyBorder="1" applyAlignment="1" applyProtection="1">
      <alignment horizontal="centerContinuous" vertical="top"/>
      <protection hidden="1"/>
    </xf>
    <xf numFmtId="0" fontId="5" fillId="33" borderId="0" xfId="58" applyNumberFormat="1" applyFont="1" applyFill="1" applyBorder="1" applyAlignment="1" applyProtection="1">
      <alignment vertical="top"/>
      <protection hidden="1"/>
    </xf>
    <xf numFmtId="0" fontId="5" fillId="0" borderId="0" xfId="58" applyNumberFormat="1" applyFont="1" applyFill="1" applyBorder="1" applyAlignment="1" applyProtection="1">
      <alignment vertical="top"/>
      <protection hidden="1"/>
    </xf>
    <xf numFmtId="0" fontId="3" fillId="0" borderId="0" xfId="55" applyNumberFormat="1" applyFont="1" applyFill="1" applyBorder="1" applyAlignment="1">
      <alignment horizontal="center" vertical="top"/>
      <protection/>
    </xf>
    <xf numFmtId="0" fontId="1" fillId="0" borderId="0" xfId="55" applyNumberFormat="1" applyFont="1" applyAlignment="1">
      <alignment vertical="top"/>
      <protection/>
    </xf>
    <xf numFmtId="0" fontId="5" fillId="33" borderId="0" xfId="55" applyNumberFormat="1" applyFont="1" applyFill="1" applyAlignment="1">
      <alignment vertical="top"/>
      <protection/>
    </xf>
    <xf numFmtId="0" fontId="5" fillId="0" borderId="0" xfId="55" applyNumberFormat="1" applyFont="1" applyFill="1" applyAlignment="1">
      <alignment vertical="top"/>
      <protection/>
    </xf>
    <xf numFmtId="0" fontId="8" fillId="0" borderId="0" xfId="55" applyNumberFormat="1" applyFont="1" applyFill="1" applyAlignment="1">
      <alignment vertical="top"/>
      <protection/>
    </xf>
    <xf numFmtId="0" fontId="1" fillId="0" borderId="0" xfId="55" applyNumberFormat="1" applyFont="1" applyFill="1" applyAlignment="1" quotePrefix="1">
      <alignment horizontal="center" vertical="top"/>
      <protection/>
    </xf>
    <xf numFmtId="41" fontId="1" fillId="0" borderId="0" xfId="55" applyNumberFormat="1" applyFont="1" applyFill="1" applyAlignment="1">
      <alignment vertical="top"/>
      <protection/>
    </xf>
    <xf numFmtId="37" fontId="1" fillId="0" borderId="11" xfId="55" applyNumberFormat="1" applyFont="1" applyFill="1" applyBorder="1" applyAlignment="1">
      <alignment vertical="top"/>
      <protection/>
    </xf>
    <xf numFmtId="0" fontId="3" fillId="0" borderId="0" xfId="55" applyNumberFormat="1" applyFont="1" applyFill="1" applyBorder="1" applyAlignment="1">
      <alignment horizontal="left" vertical="top"/>
      <protection/>
    </xf>
    <xf numFmtId="0" fontId="1" fillId="0" borderId="0" xfId="55" applyNumberFormat="1" applyFont="1" applyFill="1" applyBorder="1" applyAlignment="1">
      <alignment vertical="top"/>
      <protection/>
    </xf>
    <xf numFmtId="37" fontId="3" fillId="0" borderId="0" xfId="55" applyNumberFormat="1" applyFont="1" applyFill="1" applyBorder="1" applyAlignment="1">
      <alignment vertical="top"/>
      <protection/>
    </xf>
    <xf numFmtId="38" fontId="5" fillId="33" borderId="0" xfId="55" applyNumberFormat="1" applyFont="1" applyFill="1" applyAlignment="1">
      <alignment vertical="top"/>
      <protection/>
    </xf>
    <xf numFmtId="41" fontId="3" fillId="0" borderId="0" xfId="55" applyNumberFormat="1" applyFont="1" applyFill="1" applyBorder="1" applyAlignment="1">
      <alignment vertical="top"/>
      <protection/>
    </xf>
    <xf numFmtId="49" fontId="1" fillId="0" borderId="0" xfId="55" applyNumberFormat="1" applyFont="1" applyFill="1" applyBorder="1" applyAlignment="1">
      <alignment vertical="top"/>
      <protection/>
    </xf>
    <xf numFmtId="41" fontId="1" fillId="0" borderId="0" xfId="55" applyNumberFormat="1" applyFont="1" applyFill="1" applyBorder="1" applyAlignment="1">
      <alignment vertical="top"/>
      <protection/>
    </xf>
    <xf numFmtId="173" fontId="1" fillId="0" borderId="0" xfId="55" applyNumberFormat="1" applyFont="1" applyFill="1" applyAlignment="1">
      <alignment vertical="top"/>
      <protection/>
    </xf>
    <xf numFmtId="0" fontId="1" fillId="0" borderId="0" xfId="55" applyNumberFormat="1" applyFont="1" applyFill="1" applyAlignment="1" quotePrefix="1">
      <alignment horizontal="left" vertical="top"/>
      <protection/>
    </xf>
    <xf numFmtId="0" fontId="6" fillId="0" borderId="0" xfId="55" applyNumberFormat="1" applyFont="1" applyFill="1" applyAlignment="1">
      <alignment vertical="top"/>
      <protection/>
    </xf>
    <xf numFmtId="0" fontId="1" fillId="0" borderId="0" xfId="56" applyNumberFormat="1" applyFont="1" applyFill="1" applyAlignment="1">
      <alignment vertical="top"/>
      <protection/>
    </xf>
    <xf numFmtId="0" fontId="1" fillId="0" borderId="0" xfId="56" applyNumberFormat="1" applyFont="1" applyFill="1" applyBorder="1" applyAlignment="1">
      <alignment vertical="top"/>
      <protection/>
    </xf>
    <xf numFmtId="0" fontId="3" fillId="0" borderId="0" xfId="55" applyNumberFormat="1" applyFont="1" applyFill="1" applyBorder="1" applyAlignment="1">
      <alignment vertical="top"/>
      <protection/>
    </xf>
    <xf numFmtId="0" fontId="3" fillId="0" borderId="0" xfId="56" applyNumberFormat="1" applyFont="1" applyFill="1" applyAlignment="1">
      <alignment vertical="top"/>
      <protection/>
    </xf>
    <xf numFmtId="0" fontId="5" fillId="0" borderId="12" xfId="56" applyNumberFormat="1" applyFont="1" applyFill="1" applyBorder="1" applyAlignment="1">
      <alignment vertical="top"/>
      <protection/>
    </xf>
    <xf numFmtId="0" fontId="5" fillId="0" borderId="11" xfId="56" applyNumberFormat="1" applyFont="1" applyFill="1" applyBorder="1" applyAlignment="1">
      <alignment vertical="top"/>
      <protection/>
    </xf>
    <xf numFmtId="0" fontId="1" fillId="0" borderId="11" xfId="55" applyNumberFormat="1" applyFont="1" applyFill="1" applyBorder="1" applyAlignment="1">
      <alignment vertical="top"/>
      <protection/>
    </xf>
    <xf numFmtId="0" fontId="4" fillId="0" borderId="0" xfId="55" applyNumberFormat="1" applyFont="1" applyFill="1" applyBorder="1" applyAlignment="1">
      <alignment horizontal="center" vertical="top"/>
      <protection/>
    </xf>
    <xf numFmtId="0" fontId="5" fillId="0" borderId="13" xfId="55" applyNumberFormat="1" applyFont="1" applyFill="1" applyBorder="1" applyAlignment="1">
      <alignment vertical="top"/>
      <protection/>
    </xf>
    <xf numFmtId="0" fontId="5" fillId="0" borderId="10" xfId="56" applyNumberFormat="1" applyFont="1" applyFill="1" applyBorder="1" applyAlignment="1">
      <alignment vertical="top"/>
      <protection/>
    </xf>
    <xf numFmtId="0" fontId="1" fillId="0" borderId="10" xfId="55" applyNumberFormat="1" applyFont="1" applyFill="1" applyBorder="1" applyAlignment="1">
      <alignment vertical="top"/>
      <protection/>
    </xf>
    <xf numFmtId="0" fontId="5" fillId="0" borderId="10" xfId="55" applyNumberFormat="1" applyFont="1" applyFill="1" applyBorder="1" applyAlignment="1">
      <alignment vertical="top"/>
      <protection/>
    </xf>
    <xf numFmtId="0" fontId="14" fillId="0" borderId="14" xfId="57" applyNumberFormat="1" applyFont="1" applyFill="1" applyBorder="1" applyAlignment="1">
      <alignment vertical="top"/>
      <protection/>
    </xf>
    <xf numFmtId="0" fontId="5" fillId="0" borderId="15" xfId="56" applyNumberFormat="1" applyFont="1" applyFill="1" applyBorder="1" applyAlignment="1">
      <alignment vertical="top"/>
      <protection/>
    </xf>
    <xf numFmtId="0" fontId="5" fillId="0" borderId="15" xfId="56" applyNumberFormat="1" applyFont="1" applyFill="1" applyBorder="1" applyAlignment="1">
      <alignment horizontal="center" vertical="top"/>
      <protection/>
    </xf>
    <xf numFmtId="0" fontId="5" fillId="0" borderId="14" xfId="56" applyNumberFormat="1" applyFont="1" applyFill="1" applyBorder="1" applyAlignment="1">
      <alignment horizontal="center" vertical="top"/>
      <protection/>
    </xf>
    <xf numFmtId="0" fontId="5" fillId="0" borderId="15" xfId="56" applyNumberFormat="1" applyFont="1" applyFill="1" applyBorder="1" applyAlignment="1">
      <alignment horizontal="center" vertical="top" shrinkToFit="1"/>
      <protection/>
    </xf>
    <xf numFmtId="0" fontId="5" fillId="0" borderId="16" xfId="56" applyNumberFormat="1" applyFont="1" applyFill="1" applyBorder="1" applyAlignment="1">
      <alignment horizontal="center" vertical="top" shrinkToFit="1"/>
      <protection/>
    </xf>
    <xf numFmtId="0" fontId="5" fillId="0" borderId="14" xfId="56" applyNumberFormat="1" applyFont="1" applyFill="1" applyBorder="1" applyAlignment="1">
      <alignment horizontal="center" vertical="top" shrinkToFit="1"/>
      <protection/>
    </xf>
    <xf numFmtId="0" fontId="5" fillId="0" borderId="16" xfId="55" applyNumberFormat="1" applyFont="1" applyFill="1" applyBorder="1" applyAlignment="1">
      <alignment vertical="top" shrinkToFit="1"/>
      <protection/>
    </xf>
    <xf numFmtId="0" fontId="14" fillId="0" borderId="15" xfId="57" applyNumberFormat="1" applyFont="1" applyFill="1" applyBorder="1" applyAlignment="1">
      <alignment vertical="top"/>
      <protection/>
    </xf>
    <xf numFmtId="0" fontId="5" fillId="0" borderId="0" xfId="55" applyNumberFormat="1" applyFont="1" applyFill="1" applyBorder="1" applyAlignment="1">
      <alignment vertical="top" shrinkToFit="1"/>
      <protection/>
    </xf>
    <xf numFmtId="0" fontId="15" fillId="0" borderId="17" xfId="57" applyNumberFormat="1" applyFont="1" applyFill="1" applyBorder="1" applyAlignment="1">
      <alignment vertical="top"/>
      <protection/>
    </xf>
    <xf numFmtId="0" fontId="5" fillId="0" borderId="0" xfId="56" applyNumberFormat="1" applyFont="1" applyFill="1" applyAlignment="1">
      <alignment vertical="top"/>
      <protection/>
    </xf>
    <xf numFmtId="0" fontId="15" fillId="0" borderId="0" xfId="57" applyNumberFormat="1" applyFont="1" applyFill="1" applyAlignment="1">
      <alignment vertical="top"/>
      <protection/>
    </xf>
    <xf numFmtId="3" fontId="5" fillId="0" borderId="0" xfId="55" applyNumberFormat="1" applyFont="1" applyFill="1" applyAlignment="1">
      <alignment vertical="top" shrinkToFit="1"/>
      <protection/>
    </xf>
    <xf numFmtId="3" fontId="5" fillId="0" borderId="0" xfId="55" applyNumberFormat="1" applyFont="1" applyFill="1" applyAlignment="1">
      <alignment vertical="top"/>
      <protection/>
    </xf>
    <xf numFmtId="3" fontId="5" fillId="0" borderId="0" xfId="56" applyNumberFormat="1" applyFont="1" applyFill="1" applyAlignment="1">
      <alignment vertical="top" shrinkToFit="1"/>
      <protection/>
    </xf>
    <xf numFmtId="0" fontId="6" fillId="0" borderId="0" xfId="55" applyNumberFormat="1" applyFont="1" applyFill="1" applyAlignment="1">
      <alignment horizontal="left" vertical="top"/>
      <protection/>
    </xf>
    <xf numFmtId="0" fontId="18" fillId="0" borderId="17" xfId="57" applyNumberFormat="1" applyFont="1" applyFill="1" applyBorder="1" applyAlignment="1">
      <alignment vertical="top"/>
      <protection/>
    </xf>
    <xf numFmtId="0" fontId="10" fillId="0" borderId="0" xfId="56" applyNumberFormat="1" applyFont="1" applyFill="1" applyAlignment="1">
      <alignment vertical="top"/>
      <protection/>
    </xf>
    <xf numFmtId="0" fontId="6" fillId="0" borderId="0" xfId="55" applyNumberFormat="1" applyFont="1" applyFill="1" applyBorder="1" applyAlignment="1">
      <alignment vertical="top"/>
      <protection/>
    </xf>
    <xf numFmtId="0" fontId="6" fillId="0" borderId="0" xfId="55" applyNumberFormat="1" applyFont="1" applyAlignment="1">
      <alignment vertical="top"/>
      <protection/>
    </xf>
    <xf numFmtId="0" fontId="18" fillId="0" borderId="0" xfId="57" applyNumberFormat="1" applyFont="1" applyFill="1" applyAlignment="1">
      <alignment vertical="top"/>
      <protection/>
    </xf>
    <xf numFmtId="3" fontId="10" fillId="0" borderId="0" xfId="56" applyNumberFormat="1" applyFont="1" applyFill="1" applyAlignment="1">
      <alignment vertical="top" shrinkToFit="1"/>
      <protection/>
    </xf>
    <xf numFmtId="3" fontId="10" fillId="0" borderId="0" xfId="55" applyNumberFormat="1" applyFont="1" applyFill="1" applyAlignment="1">
      <alignment vertical="top" shrinkToFit="1"/>
      <protection/>
    </xf>
    <xf numFmtId="0" fontId="10" fillId="33" borderId="0" xfId="55" applyNumberFormat="1" applyFont="1" applyFill="1" applyAlignment="1">
      <alignment vertical="top"/>
      <protection/>
    </xf>
    <xf numFmtId="0" fontId="10" fillId="0" borderId="0" xfId="55" applyNumberFormat="1" applyFont="1" applyFill="1" applyAlignment="1">
      <alignment vertical="top"/>
      <protection/>
    </xf>
    <xf numFmtId="3" fontId="5" fillId="33" borderId="0" xfId="55" applyNumberFormat="1" applyFont="1" applyFill="1" applyAlignment="1">
      <alignment vertical="top"/>
      <protection/>
    </xf>
    <xf numFmtId="0" fontId="4" fillId="0" borderId="15" xfId="56" applyNumberFormat="1" applyFont="1" applyFill="1" applyBorder="1" applyAlignment="1">
      <alignment vertical="top"/>
      <protection/>
    </xf>
    <xf numFmtId="0" fontId="3" fillId="0" borderId="15" xfId="55" applyNumberFormat="1" applyFont="1" applyFill="1" applyBorder="1" applyAlignment="1">
      <alignment vertical="top"/>
      <protection/>
    </xf>
    <xf numFmtId="3" fontId="19" fillId="0" borderId="15" xfId="56" applyNumberFormat="1" applyFont="1" applyFill="1" applyBorder="1" applyAlignment="1">
      <alignment horizontal="right" vertical="center"/>
      <protection/>
    </xf>
    <xf numFmtId="3" fontId="20" fillId="0" borderId="14" xfId="0" applyNumberFormat="1" applyFont="1" applyBorder="1" applyAlignment="1">
      <alignment horizontal="right" vertical="center"/>
    </xf>
    <xf numFmtId="3" fontId="20" fillId="0" borderId="15" xfId="0" applyNumberFormat="1" applyFont="1" applyBorder="1" applyAlignment="1">
      <alignment horizontal="right" vertical="center"/>
    </xf>
    <xf numFmtId="3" fontId="20" fillId="0" borderId="15" xfId="56" applyNumberFormat="1" applyFont="1" applyFill="1" applyBorder="1" applyAlignment="1">
      <alignment horizontal="right" vertical="center"/>
      <protection/>
    </xf>
    <xf numFmtId="3" fontId="21" fillId="0" borderId="15" xfId="55" applyNumberFormat="1" applyFont="1" applyFill="1" applyBorder="1" applyAlignment="1">
      <alignment horizontal="right" vertical="center"/>
      <protection/>
    </xf>
    <xf numFmtId="3" fontId="20" fillId="0" borderId="16" xfId="0" applyNumberFormat="1" applyFont="1" applyBorder="1" applyAlignment="1">
      <alignment horizontal="right" vertical="center"/>
    </xf>
    <xf numFmtId="0" fontId="3" fillId="0" borderId="0" xfId="55" applyNumberFormat="1" applyFont="1" applyAlignment="1">
      <alignment vertical="top"/>
      <protection/>
    </xf>
    <xf numFmtId="0" fontId="4" fillId="0" borderId="15" xfId="56" applyNumberFormat="1" applyFont="1" applyFill="1" applyBorder="1" applyAlignment="1">
      <alignment vertical="top" shrinkToFit="1"/>
      <protection/>
    </xf>
    <xf numFmtId="0" fontId="4" fillId="0" borderId="0" xfId="55" applyNumberFormat="1" applyFont="1" applyFill="1" applyBorder="1" applyAlignment="1">
      <alignment vertical="top" shrinkToFit="1"/>
      <protection/>
    </xf>
    <xf numFmtId="0" fontId="4" fillId="33" borderId="0" xfId="55" applyNumberFormat="1" applyFont="1" applyFill="1" applyAlignment="1">
      <alignment vertical="top"/>
      <protection/>
    </xf>
    <xf numFmtId="0" fontId="4" fillId="0" borderId="0" xfId="55" applyNumberFormat="1" applyFont="1" applyFill="1" applyAlignment="1">
      <alignment vertical="top"/>
      <protection/>
    </xf>
    <xf numFmtId="0" fontId="5" fillId="0" borderId="17" xfId="57" applyNumberFormat="1" applyFont="1" applyFill="1" applyBorder="1" applyAlignment="1">
      <alignment vertical="top"/>
      <protection/>
    </xf>
    <xf numFmtId="0" fontId="5" fillId="0" borderId="0" xfId="57" applyNumberFormat="1" applyFont="1" applyFill="1" applyAlignment="1">
      <alignment vertical="top"/>
      <protection/>
    </xf>
    <xf numFmtId="3" fontId="9" fillId="0" borderId="0" xfId="55" applyNumberFormat="1" applyFont="1" applyFill="1" applyAlignment="1">
      <alignment vertical="top" shrinkToFit="1"/>
      <protection/>
    </xf>
    <xf numFmtId="0" fontId="5" fillId="0" borderId="0" xfId="57" applyNumberFormat="1" applyFont="1" applyFill="1" applyBorder="1" applyAlignment="1">
      <alignment vertical="top"/>
      <protection/>
    </xf>
    <xf numFmtId="38" fontId="5" fillId="0" borderId="0" xfId="55" applyNumberFormat="1" applyFont="1" applyFill="1" applyAlignment="1">
      <alignment vertical="top"/>
      <protection/>
    </xf>
    <xf numFmtId="3" fontId="4" fillId="33" borderId="0" xfId="55" applyNumberFormat="1" applyFont="1" applyFill="1" applyAlignment="1">
      <alignment vertical="top"/>
      <protection/>
    </xf>
    <xf numFmtId="0" fontId="15" fillId="0" borderId="13" xfId="57" applyNumberFormat="1" applyFont="1" applyFill="1" applyBorder="1" applyAlignment="1">
      <alignment vertical="top"/>
      <protection/>
    </xf>
    <xf numFmtId="0" fontId="15" fillId="0" borderId="10" xfId="57" applyNumberFormat="1" applyFont="1" applyFill="1" applyBorder="1" applyAlignment="1">
      <alignment vertical="top"/>
      <protection/>
    </xf>
    <xf numFmtId="3" fontId="5" fillId="0" borderId="0" xfId="55" applyNumberFormat="1" applyFont="1" applyFill="1" applyBorder="1" applyAlignment="1">
      <alignment vertical="top" shrinkToFit="1"/>
      <protection/>
    </xf>
    <xf numFmtId="0" fontId="1" fillId="0" borderId="0" xfId="56" applyNumberFormat="1" applyFont="1" applyFill="1" applyAlignment="1">
      <alignment vertical="top" shrinkToFit="1"/>
      <protection/>
    </xf>
    <xf numFmtId="0" fontId="1" fillId="0" borderId="0" xfId="55" applyNumberFormat="1" applyFont="1" applyFill="1" applyAlignment="1">
      <alignment vertical="top" shrinkToFit="1"/>
      <protection/>
    </xf>
    <xf numFmtId="37" fontId="5" fillId="33" borderId="0" xfId="55" applyNumberFormat="1" applyFont="1" applyFill="1" applyAlignment="1">
      <alignment vertical="top"/>
      <protection/>
    </xf>
    <xf numFmtId="0" fontId="5" fillId="0" borderId="18" xfId="56" applyNumberFormat="1" applyFont="1" applyFill="1" applyBorder="1" applyAlignment="1">
      <alignment vertical="top"/>
      <protection/>
    </xf>
    <xf numFmtId="0" fontId="5" fillId="0" borderId="19" xfId="56" applyNumberFormat="1" applyFont="1" applyFill="1" applyBorder="1" applyAlignment="1">
      <alignment vertical="top"/>
      <protection/>
    </xf>
    <xf numFmtId="0" fontId="5" fillId="0" borderId="16" xfId="56" applyNumberFormat="1" applyFont="1" applyFill="1" applyBorder="1" applyAlignment="1">
      <alignment vertical="top"/>
      <protection/>
    </xf>
    <xf numFmtId="0" fontId="5" fillId="0" borderId="0" xfId="56" applyNumberFormat="1" applyFont="1" applyFill="1" applyBorder="1" applyAlignment="1">
      <alignment vertical="top"/>
      <protection/>
    </xf>
    <xf numFmtId="0" fontId="5" fillId="0" borderId="20" xfId="56" applyNumberFormat="1" applyFont="1" applyFill="1" applyBorder="1" applyAlignment="1">
      <alignment vertical="top"/>
      <protection/>
    </xf>
    <xf numFmtId="3" fontId="4" fillId="0" borderId="0" xfId="55" applyNumberFormat="1" applyFont="1" applyFill="1" applyAlignment="1">
      <alignment vertical="top" shrinkToFit="1"/>
      <protection/>
    </xf>
    <xf numFmtId="3" fontId="4" fillId="0" borderId="0" xfId="56" applyNumberFormat="1" applyFont="1" applyFill="1" applyAlignment="1">
      <alignment vertical="top" shrinkToFit="1"/>
      <protection/>
    </xf>
    <xf numFmtId="3" fontId="4" fillId="0" borderId="0" xfId="55" applyNumberFormat="1" applyFont="1" applyFill="1" applyBorder="1" applyAlignment="1">
      <alignment vertical="top" shrinkToFit="1"/>
      <protection/>
    </xf>
    <xf numFmtId="0" fontId="8" fillId="0" borderId="0" xfId="55" applyNumberFormat="1" applyFont="1" applyFill="1" applyBorder="1" applyAlignment="1">
      <alignment horizontal="center" vertical="top"/>
      <protection/>
    </xf>
    <xf numFmtId="37" fontId="5" fillId="0" borderId="0" xfId="55" applyNumberFormat="1" applyFont="1" applyFill="1" applyAlignment="1">
      <alignment vertical="top"/>
      <protection/>
    </xf>
    <xf numFmtId="0" fontId="1" fillId="0" borderId="0" xfId="55" applyNumberFormat="1" applyFont="1" applyFill="1" applyAlignment="1">
      <alignment horizontal="center" vertical="top"/>
      <protection/>
    </xf>
    <xf numFmtId="37" fontId="1" fillId="0" borderId="0" xfId="55" applyNumberFormat="1" applyFont="1" applyFill="1" applyBorder="1" applyAlignment="1">
      <alignment horizontal="center" vertical="top"/>
      <protection/>
    </xf>
    <xf numFmtId="0" fontId="14" fillId="0" borderId="0" xfId="57" applyNumberFormat="1" applyFont="1" applyFill="1" applyAlignment="1">
      <alignment/>
      <protection/>
    </xf>
    <xf numFmtId="0" fontId="4" fillId="0" borderId="0" xfId="56" applyNumberFormat="1" applyFont="1" applyFill="1" applyAlignment="1">
      <alignment vertical="top"/>
      <protection/>
    </xf>
    <xf numFmtId="0" fontId="15" fillId="0" borderId="0" xfId="57" applyNumberFormat="1" applyFont="1" applyFill="1" applyAlignment="1">
      <alignment/>
      <protection/>
    </xf>
    <xf numFmtId="0" fontId="14" fillId="0" borderId="0" xfId="57" applyNumberFormat="1" applyFont="1" applyFill="1" applyBorder="1" applyAlignment="1">
      <alignment/>
      <protection/>
    </xf>
    <xf numFmtId="0" fontId="4" fillId="0" borderId="0" xfId="56" applyNumberFormat="1" applyFont="1" applyFill="1" applyBorder="1" applyAlignment="1">
      <alignment vertical="top"/>
      <protection/>
    </xf>
    <xf numFmtId="0" fontId="1" fillId="0" borderId="0" xfId="55" applyNumberFormat="1" applyFont="1" applyFill="1" applyBorder="1" applyAlignment="1">
      <alignment horizontal="right" vertical="top"/>
      <protection/>
    </xf>
    <xf numFmtId="0" fontId="6" fillId="0" borderId="0" xfId="55" applyNumberFormat="1" applyFont="1" applyFill="1" applyAlignment="1" quotePrefix="1">
      <alignment vertical="top"/>
      <protection/>
    </xf>
    <xf numFmtId="0" fontId="1" fillId="0" borderId="0" xfId="55" applyNumberFormat="1" applyFont="1" applyFill="1" applyAlignment="1" quotePrefix="1">
      <alignment vertical="top"/>
      <protection/>
    </xf>
    <xf numFmtId="0" fontId="3" fillId="0" borderId="0" xfId="55" applyNumberFormat="1" applyFont="1" applyFill="1" applyAlignment="1">
      <alignment horizontal="right" vertical="top"/>
      <protection/>
    </xf>
    <xf numFmtId="0" fontId="3" fillId="0" borderId="0" xfId="55" applyNumberFormat="1" applyFont="1" applyFill="1" applyAlignment="1" quotePrefix="1">
      <alignment vertical="top"/>
      <protection/>
    </xf>
    <xf numFmtId="37" fontId="1" fillId="0" borderId="0" xfId="55" applyNumberFormat="1" applyFont="1" applyFill="1" applyAlignment="1">
      <alignment horizontal="center" vertical="top"/>
      <protection/>
    </xf>
    <xf numFmtId="0" fontId="1" fillId="0" borderId="0" xfId="55" applyNumberFormat="1" applyFont="1" applyAlignment="1">
      <alignment vertical="top" wrapText="1"/>
      <protection/>
    </xf>
    <xf numFmtId="0" fontId="5" fillId="33" borderId="0" xfId="55" applyNumberFormat="1" applyFont="1" applyFill="1" applyAlignment="1">
      <alignment vertical="top" wrapText="1"/>
      <protection/>
    </xf>
    <xf numFmtId="0" fontId="5" fillId="0" borderId="0" xfId="55" applyNumberFormat="1" applyFont="1" applyFill="1" applyAlignment="1">
      <alignment vertical="top" wrapText="1"/>
      <protection/>
    </xf>
    <xf numFmtId="0" fontId="4" fillId="0" borderId="0" xfId="55" applyNumberFormat="1" applyFont="1" applyFill="1" applyAlignment="1">
      <alignment horizontal="center" vertical="top" wrapText="1"/>
      <protection/>
    </xf>
    <xf numFmtId="0" fontId="15" fillId="0" borderId="0" xfId="57" applyNumberFormat="1" applyFont="1" applyFill="1" applyBorder="1" applyAlignment="1">
      <alignment vertical="top"/>
      <protection/>
    </xf>
    <xf numFmtId="3" fontId="16" fillId="0" borderId="0" xfId="56" applyNumberFormat="1" applyFont="1" applyFill="1" applyBorder="1" applyAlignment="1">
      <alignment horizontal="right" vertical="center"/>
      <protection/>
    </xf>
    <xf numFmtId="0" fontId="16" fillId="0" borderId="0" xfId="0" applyFont="1" applyBorder="1" applyAlignment="1">
      <alignment horizontal="right" vertical="center"/>
    </xf>
    <xf numFmtId="0" fontId="27" fillId="0" borderId="0" xfId="0" applyFont="1" applyAlignment="1">
      <alignment horizontal="left" wrapText="1"/>
    </xf>
    <xf numFmtId="0" fontId="27" fillId="0" borderId="0" xfId="0" applyFont="1" applyAlignment="1">
      <alignment/>
    </xf>
    <xf numFmtId="0" fontId="26" fillId="0" borderId="0" xfId="0" applyFont="1" applyAlignment="1">
      <alignment/>
    </xf>
    <xf numFmtId="0" fontId="26" fillId="0" borderId="0" xfId="0" applyFont="1" applyAlignment="1">
      <alignment horizontal="right"/>
    </xf>
    <xf numFmtId="172" fontId="26" fillId="0" borderId="0" xfId="42" applyNumberFormat="1" applyFont="1" applyAlignment="1">
      <alignment/>
    </xf>
    <xf numFmtId="172" fontId="24" fillId="0" borderId="0" xfId="42" applyNumberFormat="1" applyFont="1" applyAlignment="1">
      <alignment/>
    </xf>
    <xf numFmtId="0" fontId="27" fillId="0" borderId="0" xfId="0" applyFont="1" applyAlignment="1">
      <alignment/>
    </xf>
    <xf numFmtId="0" fontId="27" fillId="0" borderId="0" xfId="0" applyFont="1" applyAlignment="1">
      <alignment horizontal="right"/>
    </xf>
    <xf numFmtId="172" fontId="27" fillId="0" borderId="0" xfId="42" applyNumberFormat="1" applyFont="1" applyAlignment="1">
      <alignment/>
    </xf>
    <xf numFmtId="172" fontId="25" fillId="0" borderId="0" xfId="42" applyNumberFormat="1" applyFont="1" applyAlignment="1">
      <alignment/>
    </xf>
    <xf numFmtId="0" fontId="27" fillId="0" borderId="0" xfId="0" applyFont="1" applyAlignment="1" quotePrefix="1">
      <alignment/>
    </xf>
    <xf numFmtId="0" fontId="25" fillId="0" borderId="0" xfId="0" applyFont="1" applyAlignment="1">
      <alignment horizontal="justify"/>
    </xf>
    <xf numFmtId="4" fontId="1" fillId="0" borderId="0" xfId="55" applyNumberFormat="1" applyFont="1" applyFill="1" applyAlignment="1">
      <alignment horizontal="center" vertical="top"/>
      <protection/>
    </xf>
    <xf numFmtId="41" fontId="3" fillId="0" borderId="21" xfId="55" applyNumberFormat="1" applyFont="1" applyFill="1" applyBorder="1" applyAlignment="1">
      <alignment vertical="top"/>
      <protection/>
    </xf>
    <xf numFmtId="3" fontId="4" fillId="0" borderId="0" xfId="56" applyNumberFormat="1" applyFont="1" applyFill="1" applyBorder="1" applyAlignment="1">
      <alignment vertical="top" shrinkToFit="1"/>
      <protection/>
    </xf>
    <xf numFmtId="3" fontId="5" fillId="0" borderId="0" xfId="56" applyNumberFormat="1" applyFont="1" applyFill="1" applyBorder="1" applyAlignment="1">
      <alignment vertical="top" shrinkToFit="1"/>
      <protection/>
    </xf>
    <xf numFmtId="37" fontId="13" fillId="0" borderId="0" xfId="55" applyNumberFormat="1" applyFont="1" applyFill="1" applyAlignment="1">
      <alignment vertical="top"/>
      <protection/>
    </xf>
    <xf numFmtId="0" fontId="1" fillId="0" borderId="0" xfId="56" applyNumberFormat="1" applyFont="1" applyFill="1" applyAlignment="1">
      <alignment horizontal="center" vertical="top"/>
      <protection/>
    </xf>
    <xf numFmtId="0" fontId="27" fillId="34" borderId="0" xfId="0" applyFont="1" applyFill="1" applyAlignment="1">
      <alignment/>
    </xf>
    <xf numFmtId="0" fontId="27" fillId="34" borderId="0" xfId="0" applyFont="1" applyFill="1" applyAlignment="1">
      <alignment horizontal="right"/>
    </xf>
    <xf numFmtId="172" fontId="27" fillId="34" borderId="0" xfId="42" applyNumberFormat="1" applyFont="1" applyFill="1" applyAlignment="1">
      <alignment/>
    </xf>
    <xf numFmtId="172" fontId="25" fillId="34" borderId="0" xfId="42" applyNumberFormat="1" applyFont="1" applyFill="1" applyAlignment="1">
      <alignment/>
    </xf>
    <xf numFmtId="0" fontId="1" fillId="34" borderId="0" xfId="58" applyNumberFormat="1" applyFont="1" applyFill="1" applyBorder="1" applyAlignment="1" applyProtection="1">
      <alignment vertical="top"/>
      <protection hidden="1"/>
    </xf>
    <xf numFmtId="0" fontId="3" fillId="34" borderId="0" xfId="58" applyNumberFormat="1" applyFont="1" applyFill="1" applyBorder="1" applyAlignment="1" applyProtection="1">
      <alignment vertical="top"/>
      <protection hidden="1"/>
    </xf>
    <xf numFmtId="0" fontId="5" fillId="34" borderId="0" xfId="58" applyNumberFormat="1" applyFont="1" applyFill="1" applyBorder="1" applyAlignment="1" applyProtection="1">
      <alignment vertical="top"/>
      <protection hidden="1"/>
    </xf>
    <xf numFmtId="0" fontId="1" fillId="0" borderId="0" xfId="55" applyNumberFormat="1" applyFont="1" applyFill="1" applyBorder="1" applyAlignment="1">
      <alignment vertical="top" wrapText="1"/>
      <protection/>
    </xf>
    <xf numFmtId="41" fontId="1" fillId="0" borderId="0" xfId="55" applyNumberFormat="1" applyFont="1" applyFill="1" applyBorder="1" applyAlignment="1">
      <alignment horizontal="center" vertical="center" wrapText="1"/>
      <protection/>
    </xf>
    <xf numFmtId="0" fontId="1" fillId="0" borderId="0" xfId="55" applyNumberFormat="1" applyFont="1" applyFill="1" applyAlignment="1">
      <alignment horizontal="left" vertical="center" wrapText="1"/>
      <protection/>
    </xf>
    <xf numFmtId="0" fontId="1" fillId="0" borderId="0" xfId="56" applyNumberFormat="1" applyFont="1" applyFill="1" applyAlignment="1">
      <alignment horizontal="center" vertical="center" wrapText="1"/>
      <protection/>
    </xf>
    <xf numFmtId="0" fontId="1" fillId="0" borderId="0" xfId="55" applyNumberFormat="1" applyFont="1" applyFill="1" applyAlignment="1">
      <alignment horizontal="left" vertical="center"/>
      <protection/>
    </xf>
    <xf numFmtId="37" fontId="4" fillId="0" borderId="0" xfId="56" applyNumberFormat="1" applyFont="1" applyFill="1" applyBorder="1" applyAlignment="1">
      <alignment vertical="top" shrinkToFit="1"/>
      <protection/>
    </xf>
    <xf numFmtId="37" fontId="4" fillId="0" borderId="0" xfId="55" applyNumberFormat="1" applyFont="1" applyFill="1" applyBorder="1" applyAlignment="1">
      <alignment vertical="top" shrinkToFit="1"/>
      <protection/>
    </xf>
    <xf numFmtId="0" fontId="6" fillId="0" borderId="0" xfId="55" applyNumberFormat="1" applyFont="1" applyFill="1" applyBorder="1" applyAlignment="1">
      <alignment horizontal="right" vertical="top"/>
      <protection/>
    </xf>
    <xf numFmtId="0" fontId="1" fillId="35" borderId="0" xfId="55" applyNumberFormat="1" applyFont="1" applyFill="1" applyAlignment="1">
      <alignment vertical="top"/>
      <protection/>
    </xf>
    <xf numFmtId="0" fontId="5" fillId="35" borderId="0" xfId="55" applyNumberFormat="1" applyFont="1" applyFill="1" applyAlignment="1">
      <alignment vertical="top"/>
      <protection/>
    </xf>
    <xf numFmtId="0" fontId="3" fillId="0" borderId="0" xfId="56" applyNumberFormat="1" applyFont="1" applyFill="1" applyAlignment="1">
      <alignment horizontal="center" vertical="top"/>
      <protection/>
    </xf>
    <xf numFmtId="0" fontId="3" fillId="36" borderId="0" xfId="55" applyNumberFormat="1" applyFont="1" applyFill="1" applyAlignment="1">
      <alignment horizontal="left" vertical="top"/>
      <protection/>
    </xf>
    <xf numFmtId="0" fontId="1" fillId="36" borderId="0" xfId="55" applyNumberFormat="1" applyFont="1" applyFill="1" applyAlignment="1">
      <alignment vertical="top"/>
      <protection/>
    </xf>
    <xf numFmtId="49" fontId="1" fillId="0" borderId="0" xfId="55" applyNumberFormat="1" applyFont="1" applyFill="1" applyBorder="1" applyAlignment="1">
      <alignment horizontal="center" vertical="top"/>
      <protection/>
    </xf>
    <xf numFmtId="0" fontId="8" fillId="0" borderId="0" xfId="56" applyNumberFormat="1" applyFont="1" applyFill="1" applyAlignment="1">
      <alignment vertical="top"/>
      <protection/>
    </xf>
    <xf numFmtId="0" fontId="5" fillId="0" borderId="14" xfId="56" applyNumberFormat="1" applyFont="1" applyFill="1" applyBorder="1" applyAlignment="1">
      <alignment vertical="top"/>
      <protection/>
    </xf>
    <xf numFmtId="0" fontId="1" fillId="0" borderId="0" xfId="56" applyNumberFormat="1" applyFont="1" applyFill="1" applyAlignment="1">
      <alignment vertical="center" wrapText="1"/>
      <protection/>
    </xf>
    <xf numFmtId="41" fontId="3" fillId="0" borderId="0" xfId="55" applyNumberFormat="1" applyFont="1" applyFill="1" applyAlignment="1">
      <alignment vertical="top"/>
      <protection/>
    </xf>
    <xf numFmtId="0" fontId="1" fillId="0" borderId="0" xfId="56" applyNumberFormat="1" applyFont="1" applyFill="1" applyAlignment="1">
      <alignment horizontal="left" vertical="top"/>
      <protection/>
    </xf>
    <xf numFmtId="169" fontId="3" fillId="0" borderId="0" xfId="55" applyNumberFormat="1" applyFont="1" applyFill="1" applyAlignment="1">
      <alignment vertical="top"/>
      <protection/>
    </xf>
    <xf numFmtId="169" fontId="1" fillId="0" borderId="0" xfId="56" applyNumberFormat="1" applyFont="1" applyFill="1" applyAlignment="1">
      <alignment horizontal="center" vertical="center" wrapText="1"/>
      <protection/>
    </xf>
    <xf numFmtId="169" fontId="3" fillId="0" borderId="0" xfId="55" applyNumberFormat="1" applyFont="1" applyFill="1" applyAlignment="1">
      <alignment horizontal="left" vertical="top"/>
      <protection/>
    </xf>
    <xf numFmtId="169" fontId="1" fillId="0" borderId="0" xfId="56" applyNumberFormat="1" applyFont="1" applyFill="1" applyAlignment="1">
      <alignment vertical="top"/>
      <protection/>
    </xf>
    <xf numFmtId="169" fontId="1" fillId="0" borderId="0" xfId="56" applyNumberFormat="1" applyFont="1" applyFill="1" applyAlignment="1">
      <alignment horizontal="center" vertical="top"/>
      <protection/>
    </xf>
    <xf numFmtId="169" fontId="1" fillId="0" borderId="0" xfId="55" applyNumberFormat="1" applyFont="1" applyFill="1" applyAlignment="1">
      <alignment horizontal="center" vertical="top"/>
      <protection/>
    </xf>
    <xf numFmtId="169" fontId="1" fillId="0" borderId="0" xfId="55" applyNumberFormat="1" applyFont="1" applyFill="1" applyAlignment="1">
      <alignment vertical="top"/>
      <protection/>
    </xf>
    <xf numFmtId="49" fontId="3" fillId="0" borderId="0" xfId="55" applyNumberFormat="1" applyFont="1" applyFill="1" applyAlignment="1">
      <alignment vertical="top"/>
      <protection/>
    </xf>
    <xf numFmtId="0" fontId="83" fillId="0" borderId="0" xfId="55" applyNumberFormat="1" applyFont="1" applyAlignment="1">
      <alignment vertical="top"/>
      <protection/>
    </xf>
    <xf numFmtId="0" fontId="84" fillId="0" borderId="0" xfId="55" applyNumberFormat="1" applyFont="1" applyFill="1" applyAlignment="1">
      <alignment horizontal="left" vertical="top"/>
      <protection/>
    </xf>
    <xf numFmtId="0" fontId="83" fillId="0" borderId="0" xfId="56" applyNumberFormat="1" applyFont="1" applyFill="1" applyAlignment="1">
      <alignment vertical="top"/>
      <protection/>
    </xf>
    <xf numFmtId="0" fontId="83" fillId="0" borderId="0" xfId="55" applyNumberFormat="1" applyFont="1" applyFill="1" applyAlignment="1">
      <alignment vertical="top"/>
      <protection/>
    </xf>
    <xf numFmtId="0" fontId="85" fillId="33" borderId="0" xfId="55" applyNumberFormat="1" applyFont="1" applyFill="1" applyAlignment="1">
      <alignment vertical="top"/>
      <protection/>
    </xf>
    <xf numFmtId="169" fontId="1" fillId="0" borderId="0" xfId="55" applyNumberFormat="1" applyFont="1" applyFill="1" applyBorder="1" applyAlignment="1">
      <alignment vertical="top"/>
      <protection/>
    </xf>
    <xf numFmtId="169" fontId="1" fillId="0" borderId="0" xfId="55" applyNumberFormat="1" applyFont="1" applyAlignment="1">
      <alignment vertical="top"/>
      <protection/>
    </xf>
    <xf numFmtId="0" fontId="25" fillId="0" borderId="0" xfId="0" applyFont="1" applyAlignment="1">
      <alignment horizontal="left" wrapText="1"/>
    </xf>
    <xf numFmtId="37" fontId="5" fillId="0" borderId="22" xfId="56" applyNumberFormat="1" applyFont="1" applyFill="1" applyBorder="1" applyAlignment="1">
      <alignment shrinkToFit="1"/>
      <protection/>
    </xf>
    <xf numFmtId="37" fontId="5" fillId="0" borderId="0" xfId="56" applyNumberFormat="1" applyFont="1" applyFill="1" applyAlignment="1">
      <alignment shrinkToFit="1"/>
      <protection/>
    </xf>
    <xf numFmtId="37" fontId="4" fillId="0" borderId="0" xfId="56" applyNumberFormat="1" applyFont="1" applyFill="1" applyAlignment="1">
      <alignment shrinkToFit="1"/>
      <protection/>
    </xf>
    <xf numFmtId="37" fontId="5" fillId="0" borderId="10" xfId="56" applyNumberFormat="1" applyFont="1" applyFill="1" applyBorder="1" applyAlignment="1">
      <alignment shrinkToFit="1"/>
      <protection/>
    </xf>
    <xf numFmtId="37" fontId="4" fillId="0" borderId="21" xfId="56" applyNumberFormat="1" applyFont="1" applyFill="1" applyBorder="1" applyAlignment="1">
      <alignment shrinkToFit="1"/>
      <protection/>
    </xf>
    <xf numFmtId="169" fontId="5" fillId="0" borderId="0" xfId="56" applyNumberFormat="1" applyFont="1" applyFill="1" applyAlignment="1">
      <alignment horizontal="center" vertical="top"/>
      <protection/>
    </xf>
    <xf numFmtId="41" fontId="5" fillId="0" borderId="0" xfId="55" applyNumberFormat="1" applyFont="1" applyFill="1" applyBorder="1" applyAlignment="1">
      <alignment vertical="top"/>
      <protection/>
    </xf>
    <xf numFmtId="0" fontId="5" fillId="0" borderId="0" xfId="55" applyNumberFormat="1" applyFont="1" applyAlignment="1">
      <alignment vertical="top"/>
      <protection/>
    </xf>
    <xf numFmtId="0" fontId="4" fillId="0" borderId="0" xfId="55" applyNumberFormat="1" applyFont="1" applyFill="1" applyAlignment="1">
      <alignment horizontal="left" vertical="top"/>
      <protection/>
    </xf>
    <xf numFmtId="37" fontId="5" fillId="0" borderId="0" xfId="55" applyNumberFormat="1" applyFont="1" applyFill="1" applyBorder="1" applyAlignment="1">
      <alignment vertical="top"/>
      <protection/>
    </xf>
    <xf numFmtId="169" fontId="34" fillId="0" borderId="0" xfId="56" applyNumberFormat="1" applyFont="1" applyFill="1" applyAlignment="1">
      <alignment horizontal="center" vertical="top"/>
      <protection/>
    </xf>
    <xf numFmtId="0" fontId="36" fillId="0" borderId="0" xfId="57" applyNumberFormat="1" applyFont="1" applyFill="1" applyAlignment="1">
      <alignment/>
      <protection/>
    </xf>
    <xf numFmtId="0" fontId="35" fillId="0" borderId="0" xfId="58" applyNumberFormat="1" applyFont="1" applyFill="1" applyBorder="1" applyAlignment="1" applyProtection="1">
      <alignment/>
      <protection hidden="1"/>
    </xf>
    <xf numFmtId="0" fontId="34" fillId="0" borderId="0" xfId="58" applyNumberFormat="1" applyFont="1" applyFill="1" applyBorder="1" applyAlignment="1" applyProtection="1">
      <alignment/>
      <protection hidden="1"/>
    </xf>
    <xf numFmtId="0" fontId="34" fillId="0" borderId="0" xfId="58" applyNumberFormat="1" applyFont="1" applyBorder="1" applyAlignment="1" applyProtection="1">
      <alignment/>
      <protection hidden="1"/>
    </xf>
    <xf numFmtId="3" fontId="35" fillId="0" borderId="0" xfId="58" applyNumberFormat="1" applyFont="1" applyFill="1" applyBorder="1" applyAlignment="1" applyProtection="1">
      <alignment/>
      <protection hidden="1"/>
    </xf>
    <xf numFmtId="38" fontId="35" fillId="0" borderId="0" xfId="58" applyNumberFormat="1" applyFont="1" applyFill="1" applyBorder="1" applyAlignment="1" applyProtection="1">
      <alignment horizontal="right"/>
      <protection hidden="1"/>
    </xf>
    <xf numFmtId="0" fontId="35" fillId="0" borderId="0" xfId="58" applyNumberFormat="1" applyFont="1" applyFill="1" applyBorder="1" applyAlignment="1" applyProtection="1">
      <alignment horizontal="right"/>
      <protection hidden="1"/>
    </xf>
    <xf numFmtId="0" fontId="35" fillId="33" borderId="0" xfId="58" applyNumberFormat="1" applyFont="1" applyFill="1" applyBorder="1" applyAlignment="1" applyProtection="1">
      <alignment horizontal="centerContinuous"/>
      <protection hidden="1"/>
    </xf>
    <xf numFmtId="0" fontId="34" fillId="33" borderId="0" xfId="58" applyNumberFormat="1" applyFont="1" applyFill="1" applyBorder="1" applyAlignment="1" applyProtection="1">
      <alignment horizontal="centerContinuous"/>
      <protection hidden="1"/>
    </xf>
    <xf numFmtId="0" fontId="34" fillId="0" borderId="0" xfId="58" applyNumberFormat="1" applyFont="1" applyFill="1" applyBorder="1" applyAlignment="1" applyProtection="1">
      <alignment horizontal="centerContinuous"/>
      <protection hidden="1"/>
    </xf>
    <xf numFmtId="0" fontId="34" fillId="0" borderId="10" xfId="58" applyNumberFormat="1" applyFont="1" applyFill="1" applyBorder="1" applyAlignment="1" applyProtection="1">
      <alignment vertical="top"/>
      <protection hidden="1"/>
    </xf>
    <xf numFmtId="0" fontId="34" fillId="0" borderId="0" xfId="58" applyNumberFormat="1" applyFont="1" applyBorder="1" applyAlignment="1" applyProtection="1">
      <alignment vertical="top"/>
      <protection hidden="1"/>
    </xf>
    <xf numFmtId="3" fontId="34" fillId="0" borderId="0" xfId="58" applyNumberFormat="1" applyFont="1" applyFill="1" applyBorder="1" applyAlignment="1" applyProtection="1">
      <alignment vertical="top"/>
      <protection hidden="1"/>
    </xf>
    <xf numFmtId="0" fontId="35" fillId="0" borderId="0" xfId="58" applyNumberFormat="1" applyFont="1" applyFill="1" applyBorder="1" applyAlignment="1" applyProtection="1">
      <alignment vertical="top"/>
      <protection hidden="1"/>
    </xf>
    <xf numFmtId="0" fontId="34" fillId="0" borderId="0" xfId="58" applyNumberFormat="1" applyFont="1" applyFill="1" applyBorder="1" applyAlignment="1" applyProtection="1">
      <alignment vertical="top"/>
      <protection hidden="1"/>
    </xf>
    <xf numFmtId="38" fontId="34" fillId="0" borderId="0" xfId="58" applyNumberFormat="1" applyFont="1" applyFill="1" applyBorder="1" applyAlignment="1" applyProtection="1">
      <alignment horizontal="right" vertical="top"/>
      <protection hidden="1"/>
    </xf>
    <xf numFmtId="0" fontId="34" fillId="0" borderId="0" xfId="58" applyNumberFormat="1" applyFont="1" applyFill="1" applyBorder="1" applyAlignment="1" applyProtection="1">
      <alignment horizontal="right" vertical="top"/>
      <protection hidden="1"/>
    </xf>
    <xf numFmtId="0" fontId="35" fillId="33" borderId="0" xfId="58" applyNumberFormat="1" applyFont="1" applyFill="1" applyBorder="1" applyAlignment="1" applyProtection="1">
      <alignment horizontal="centerContinuous" vertical="top"/>
      <protection hidden="1"/>
    </xf>
    <xf numFmtId="0" fontId="35" fillId="0" borderId="0" xfId="58" applyNumberFormat="1" applyFont="1" applyFill="1" applyBorder="1" applyAlignment="1" applyProtection="1">
      <alignment horizontal="centerContinuous" vertical="top"/>
      <protection hidden="1"/>
    </xf>
    <xf numFmtId="0" fontId="34" fillId="33" borderId="0" xfId="58" applyNumberFormat="1" applyFont="1" applyFill="1" applyBorder="1" applyAlignment="1" applyProtection="1">
      <alignment vertical="top"/>
      <protection hidden="1"/>
    </xf>
    <xf numFmtId="0" fontId="34" fillId="34" borderId="0" xfId="58" applyNumberFormat="1" applyFont="1" applyFill="1" applyBorder="1" applyAlignment="1" applyProtection="1">
      <alignment vertical="top"/>
      <protection hidden="1"/>
    </xf>
    <xf numFmtId="0" fontId="35" fillId="0" borderId="0" xfId="55" applyNumberFormat="1" applyFont="1" applyFill="1" applyAlignment="1">
      <alignment horizontal="left" vertical="top"/>
      <protection/>
    </xf>
    <xf numFmtId="0" fontId="35" fillId="0" borderId="0" xfId="55" applyNumberFormat="1" applyFont="1" applyFill="1" applyAlignment="1">
      <alignment vertical="top"/>
      <protection/>
    </xf>
    <xf numFmtId="0" fontId="35" fillId="0" borderId="0" xfId="55" applyNumberFormat="1" applyFont="1" applyFill="1" applyBorder="1" applyAlignment="1">
      <alignment horizontal="center" vertical="top"/>
      <protection/>
    </xf>
    <xf numFmtId="0" fontId="34" fillId="0" borderId="0" xfId="55" applyNumberFormat="1" applyFont="1" applyFill="1" applyAlignment="1">
      <alignment vertical="top"/>
      <protection/>
    </xf>
    <xf numFmtId="0" fontId="35" fillId="0" borderId="0" xfId="55" applyNumberFormat="1" applyFont="1" applyFill="1" applyAlignment="1">
      <alignment horizontal="center" vertical="top"/>
      <protection/>
    </xf>
    <xf numFmtId="0" fontId="34" fillId="0" borderId="0" xfId="55" applyNumberFormat="1" applyFont="1" applyAlignment="1">
      <alignment vertical="top"/>
      <protection/>
    </xf>
    <xf numFmtId="0" fontId="34" fillId="33" borderId="0" xfId="55" applyNumberFormat="1" applyFont="1" applyFill="1" applyAlignment="1">
      <alignment vertical="top"/>
      <protection/>
    </xf>
    <xf numFmtId="0" fontId="38" fillId="0" borderId="0" xfId="55" applyNumberFormat="1" applyFont="1" applyFill="1" applyAlignment="1">
      <alignment vertical="top"/>
      <protection/>
    </xf>
    <xf numFmtId="0" fontId="34" fillId="0" borderId="0" xfId="55" applyNumberFormat="1" applyFont="1" applyFill="1" applyAlignment="1">
      <alignment horizontal="right" vertical="top"/>
      <protection/>
    </xf>
    <xf numFmtId="0" fontId="34" fillId="0" borderId="0" xfId="55" applyNumberFormat="1" applyFont="1" applyFill="1" applyAlignment="1" quotePrefix="1">
      <alignment horizontal="center" vertical="top"/>
      <protection/>
    </xf>
    <xf numFmtId="0" fontId="34" fillId="0" borderId="0" xfId="55" applyNumberFormat="1" applyFont="1" applyFill="1" applyAlignment="1">
      <alignment horizontal="left" vertical="top"/>
      <protection/>
    </xf>
    <xf numFmtId="41" fontId="34" fillId="0" borderId="0" xfId="55" applyNumberFormat="1" applyFont="1" applyFill="1" applyAlignment="1">
      <alignment vertical="top"/>
      <protection/>
    </xf>
    <xf numFmtId="37" fontId="34" fillId="0" borderId="11" xfId="55" applyNumberFormat="1" applyFont="1" applyFill="1" applyBorder="1" applyAlignment="1">
      <alignment vertical="top"/>
      <protection/>
    </xf>
    <xf numFmtId="37" fontId="34" fillId="0" borderId="0" xfId="55" applyNumberFormat="1" applyFont="1" applyFill="1" applyBorder="1" applyAlignment="1">
      <alignment vertical="top"/>
      <protection/>
    </xf>
    <xf numFmtId="37" fontId="34" fillId="0" borderId="0" xfId="55" applyNumberFormat="1" applyFont="1" applyFill="1" applyAlignment="1">
      <alignment vertical="top"/>
      <protection/>
    </xf>
    <xf numFmtId="0" fontId="35" fillId="0" borderId="0" xfId="55" applyNumberFormat="1" applyFont="1" applyFill="1" applyBorder="1" applyAlignment="1">
      <alignment horizontal="left" vertical="top"/>
      <protection/>
    </xf>
    <xf numFmtId="0" fontId="34" fillId="0" borderId="0" xfId="55" applyNumberFormat="1" applyFont="1" applyFill="1" applyBorder="1" applyAlignment="1">
      <alignment vertical="top"/>
      <protection/>
    </xf>
    <xf numFmtId="41" fontId="35" fillId="0" borderId="21" xfId="55" applyNumberFormat="1" applyFont="1" applyFill="1" applyBorder="1" applyAlignment="1">
      <alignment vertical="top"/>
      <protection/>
    </xf>
    <xf numFmtId="37" fontId="35" fillId="0" borderId="0" xfId="55" applyNumberFormat="1" applyFont="1" applyFill="1" applyBorder="1" applyAlignment="1">
      <alignment vertical="top"/>
      <protection/>
    </xf>
    <xf numFmtId="38" fontId="34" fillId="33" borderId="0" xfId="55" applyNumberFormat="1" applyFont="1" applyFill="1" applyAlignment="1">
      <alignment vertical="top"/>
      <protection/>
    </xf>
    <xf numFmtId="0" fontId="35" fillId="0" borderId="0" xfId="55" applyNumberFormat="1" applyFont="1" applyFill="1" applyAlignment="1">
      <alignment horizontal="right" vertical="top"/>
      <protection/>
    </xf>
    <xf numFmtId="0" fontId="34" fillId="0" borderId="0" xfId="55" applyNumberFormat="1" applyFont="1" applyFill="1" applyBorder="1" applyAlignment="1">
      <alignment horizontal="center" vertical="center" wrapText="1"/>
      <protection/>
    </xf>
    <xf numFmtId="0" fontId="34" fillId="0" borderId="0" xfId="55" applyNumberFormat="1" applyFont="1" applyFill="1" applyBorder="1" applyAlignment="1">
      <alignment horizontal="right" vertical="top"/>
      <protection/>
    </xf>
    <xf numFmtId="41" fontId="34" fillId="0" borderId="0" xfId="55" applyNumberFormat="1" applyFont="1" applyFill="1" applyBorder="1" applyAlignment="1">
      <alignment vertical="top"/>
      <protection/>
    </xf>
    <xf numFmtId="0" fontId="34" fillId="0" borderId="0" xfId="55" applyNumberFormat="1" applyFont="1" applyFill="1" applyAlignment="1">
      <alignment vertical="top" wrapText="1"/>
      <protection/>
    </xf>
    <xf numFmtId="0" fontId="34" fillId="0" borderId="0" xfId="55" applyNumberFormat="1" applyFont="1" applyFill="1" applyBorder="1" applyAlignment="1">
      <alignment vertical="top" wrapText="1"/>
      <protection/>
    </xf>
    <xf numFmtId="41" fontId="35" fillId="0" borderId="0" xfId="55" applyNumberFormat="1" applyFont="1" applyFill="1" applyBorder="1" applyAlignment="1">
      <alignment vertical="top"/>
      <protection/>
    </xf>
    <xf numFmtId="41" fontId="34" fillId="0" borderId="0" xfId="55" applyNumberFormat="1" applyFont="1" applyFill="1" applyBorder="1" applyAlignment="1">
      <alignment horizontal="center" vertical="center" wrapText="1"/>
      <protection/>
    </xf>
    <xf numFmtId="173" fontId="34" fillId="0" borderId="0" xfId="55" applyNumberFormat="1" applyFont="1" applyFill="1" applyAlignment="1">
      <alignment vertical="top"/>
      <protection/>
    </xf>
    <xf numFmtId="0" fontId="34" fillId="0" borderId="0" xfId="55" applyNumberFormat="1" applyFont="1" applyFill="1" applyAlignment="1" quotePrefix="1">
      <alignment horizontal="left" vertical="top"/>
      <protection/>
    </xf>
    <xf numFmtId="41" fontId="35" fillId="0" borderId="0" xfId="55" applyNumberFormat="1" applyFont="1" applyFill="1" applyAlignment="1">
      <alignment vertical="top"/>
      <protection/>
    </xf>
    <xf numFmtId="0" fontId="34" fillId="0" borderId="0" xfId="55" applyNumberFormat="1" applyFont="1" applyFill="1" applyAlignment="1">
      <alignment horizontal="left" vertical="center" wrapText="1"/>
      <protection/>
    </xf>
    <xf numFmtId="0" fontId="37" fillId="0" borderId="0" xfId="55" applyNumberFormat="1" applyFont="1" applyFill="1" applyAlignment="1">
      <alignment vertical="top"/>
      <protection/>
    </xf>
    <xf numFmtId="0" fontId="34" fillId="0" borderId="0" xfId="55" applyNumberFormat="1" applyFont="1" applyFill="1" applyBorder="1" applyAlignment="1">
      <alignment horizontal="center" vertical="top"/>
      <protection/>
    </xf>
    <xf numFmtId="37" fontId="37" fillId="0" borderId="0" xfId="55" applyNumberFormat="1" applyFont="1" applyFill="1" applyAlignment="1">
      <alignment vertical="top"/>
      <protection/>
    </xf>
    <xf numFmtId="0" fontId="34" fillId="0" borderId="0" xfId="56" applyNumberFormat="1" applyFont="1" applyFill="1" applyAlignment="1">
      <alignment vertical="top"/>
      <protection/>
    </xf>
    <xf numFmtId="0" fontId="34" fillId="0" borderId="0" xfId="56" applyNumberFormat="1" applyFont="1" applyFill="1" applyBorder="1" applyAlignment="1">
      <alignment vertical="top"/>
      <protection/>
    </xf>
    <xf numFmtId="0" fontId="35" fillId="0" borderId="0" xfId="55" applyNumberFormat="1" applyFont="1" applyFill="1" applyAlignment="1">
      <alignment horizontal="center" vertical="center" wrapText="1"/>
      <protection/>
    </xf>
    <xf numFmtId="49" fontId="35" fillId="0" borderId="0" xfId="55" applyNumberFormat="1" applyFont="1" applyFill="1" applyAlignment="1">
      <alignment vertical="top"/>
      <protection/>
    </xf>
    <xf numFmtId="0" fontId="35" fillId="0" borderId="0" xfId="56" applyNumberFormat="1" applyFont="1" applyFill="1" applyAlignment="1">
      <alignment horizontal="center" vertical="center" wrapText="1"/>
      <protection/>
    </xf>
    <xf numFmtId="0" fontId="34" fillId="0" borderId="0" xfId="56" applyNumberFormat="1" applyFont="1" applyFill="1" applyAlignment="1">
      <alignment vertical="center" wrapText="1"/>
      <protection/>
    </xf>
    <xf numFmtId="169" fontId="35" fillId="0" borderId="0" xfId="55" applyNumberFormat="1" applyFont="1" applyFill="1" applyAlignment="1">
      <alignment vertical="top"/>
      <protection/>
    </xf>
    <xf numFmtId="169" fontId="34" fillId="0" borderId="0" xfId="56" applyNumberFormat="1" applyFont="1" applyFill="1" applyAlignment="1">
      <alignment horizontal="center" vertical="center" wrapText="1"/>
      <protection/>
    </xf>
    <xf numFmtId="169" fontId="35" fillId="0" borderId="0" xfId="55" applyNumberFormat="1" applyFont="1" applyFill="1" applyAlignment="1">
      <alignment horizontal="left" vertical="top"/>
      <protection/>
    </xf>
    <xf numFmtId="169" fontId="34" fillId="0" borderId="0" xfId="56" applyNumberFormat="1" applyFont="1" applyFill="1" applyAlignment="1">
      <alignment vertical="top"/>
      <protection/>
    </xf>
    <xf numFmtId="169" fontId="34" fillId="0" borderId="0" xfId="55" applyNumberFormat="1" applyFont="1" applyFill="1" applyAlignment="1">
      <alignment horizontal="center" vertical="top"/>
      <protection/>
    </xf>
    <xf numFmtId="0" fontId="35" fillId="0" borderId="0" xfId="56" applyNumberFormat="1" applyFont="1" applyFill="1" applyAlignment="1">
      <alignment vertical="top"/>
      <protection/>
    </xf>
    <xf numFmtId="0" fontId="34" fillId="0" borderId="0" xfId="56" applyNumberFormat="1" applyFont="1" applyFill="1" applyAlignment="1">
      <alignment horizontal="center" vertical="center" wrapText="1"/>
      <protection/>
    </xf>
    <xf numFmtId="0" fontId="34" fillId="0" borderId="0" xfId="56" applyNumberFormat="1" applyFont="1" applyFill="1" applyAlignment="1">
      <alignment horizontal="center" vertical="top"/>
      <protection/>
    </xf>
    <xf numFmtId="0" fontId="34" fillId="0" borderId="0" xfId="55" applyNumberFormat="1" applyFont="1" applyFill="1" applyAlignment="1">
      <alignment horizontal="center" vertical="top"/>
      <protection/>
    </xf>
    <xf numFmtId="0" fontId="35" fillId="0" borderId="0" xfId="56" applyNumberFormat="1" applyFont="1" applyFill="1" applyAlignment="1">
      <alignment horizontal="center" vertical="top"/>
      <protection/>
    </xf>
    <xf numFmtId="37" fontId="41" fillId="0" borderId="0" xfId="55" applyNumberFormat="1" applyFont="1" applyFill="1" applyAlignment="1">
      <alignment vertical="top"/>
      <protection/>
    </xf>
    <xf numFmtId="0" fontId="34" fillId="0" borderId="0" xfId="55" applyNumberFormat="1" applyFont="1" applyFill="1" applyAlignment="1">
      <alignment horizontal="left" vertical="center"/>
      <protection/>
    </xf>
    <xf numFmtId="0" fontId="86" fillId="0" borderId="0" xfId="55" applyNumberFormat="1" applyFont="1" applyAlignment="1">
      <alignment vertical="top"/>
      <protection/>
    </xf>
    <xf numFmtId="0" fontId="87" fillId="0" borderId="0" xfId="55" applyNumberFormat="1" applyFont="1" applyFill="1" applyAlignment="1">
      <alignment horizontal="left" vertical="top"/>
      <protection/>
    </xf>
    <xf numFmtId="0" fontId="86" fillId="0" borderId="0" xfId="56" applyNumberFormat="1" applyFont="1" applyFill="1" applyAlignment="1">
      <alignment vertical="top"/>
      <protection/>
    </xf>
    <xf numFmtId="0" fontId="86" fillId="0" borderId="0" xfId="55" applyNumberFormat="1" applyFont="1" applyFill="1" applyAlignment="1">
      <alignment vertical="top"/>
      <protection/>
    </xf>
    <xf numFmtId="0" fontId="86" fillId="33" borderId="0" xfId="55" applyNumberFormat="1" applyFont="1" applyFill="1" applyAlignment="1">
      <alignment vertical="top"/>
      <protection/>
    </xf>
    <xf numFmtId="0" fontId="35" fillId="0" borderId="0" xfId="55" applyNumberFormat="1" applyFont="1" applyFill="1" applyBorder="1" applyAlignment="1">
      <alignment vertical="top"/>
      <protection/>
    </xf>
    <xf numFmtId="0" fontId="34" fillId="0" borderId="12" xfId="56" applyNumberFormat="1" applyFont="1" applyFill="1" applyBorder="1" applyAlignment="1">
      <alignment vertical="top"/>
      <protection/>
    </xf>
    <xf numFmtId="0" fontId="34" fillId="0" borderId="11" xfId="56" applyNumberFormat="1" applyFont="1" applyFill="1" applyBorder="1" applyAlignment="1">
      <alignment vertical="top"/>
      <protection/>
    </xf>
    <xf numFmtId="0" fontId="34" fillId="0" borderId="11" xfId="55" applyNumberFormat="1" applyFont="1" applyFill="1" applyBorder="1" applyAlignment="1">
      <alignment vertical="top"/>
      <protection/>
    </xf>
    <xf numFmtId="0" fontId="34" fillId="0" borderId="13" xfId="55" applyNumberFormat="1" applyFont="1" applyFill="1" applyBorder="1" applyAlignment="1">
      <alignment vertical="top"/>
      <protection/>
    </xf>
    <xf numFmtId="0" fontId="34" fillId="0" borderId="10" xfId="56" applyNumberFormat="1" applyFont="1" applyFill="1" applyBorder="1" applyAlignment="1">
      <alignment vertical="top"/>
      <protection/>
    </xf>
    <xf numFmtId="0" fontId="34" fillId="0" borderId="10" xfId="55" applyNumberFormat="1" applyFont="1" applyFill="1" applyBorder="1" applyAlignment="1">
      <alignment vertical="top"/>
      <protection/>
    </xf>
    <xf numFmtId="0" fontId="34" fillId="0" borderId="15" xfId="56" applyNumberFormat="1" applyFont="1" applyFill="1" applyBorder="1" applyAlignment="1">
      <alignment vertical="top"/>
      <protection/>
    </xf>
    <xf numFmtId="0" fontId="34" fillId="0" borderId="15" xfId="56" applyNumberFormat="1" applyFont="1" applyFill="1" applyBorder="1" applyAlignment="1">
      <alignment horizontal="center" vertical="top"/>
      <protection/>
    </xf>
    <xf numFmtId="0" fontId="34" fillId="0" borderId="14" xfId="56" applyNumberFormat="1" applyFont="1" applyFill="1" applyBorder="1" applyAlignment="1">
      <alignment horizontal="center" vertical="top"/>
      <protection/>
    </xf>
    <xf numFmtId="0" fontId="34" fillId="0" borderId="15" xfId="56" applyNumberFormat="1" applyFont="1" applyFill="1" applyBorder="1" applyAlignment="1">
      <alignment horizontal="center" vertical="top" shrinkToFit="1"/>
      <protection/>
    </xf>
    <xf numFmtId="0" fontId="34" fillId="0" borderId="16" xfId="56" applyNumberFormat="1" applyFont="1" applyFill="1" applyBorder="1" applyAlignment="1">
      <alignment horizontal="center" vertical="top" shrinkToFit="1"/>
      <protection/>
    </xf>
    <xf numFmtId="0" fontId="34" fillId="0" borderId="14" xfId="56" applyNumberFormat="1" applyFont="1" applyFill="1" applyBorder="1" applyAlignment="1">
      <alignment horizontal="center" vertical="top" shrinkToFit="1"/>
      <protection/>
    </xf>
    <xf numFmtId="0" fontId="34" fillId="0" borderId="16" xfId="55" applyNumberFormat="1" applyFont="1" applyFill="1" applyBorder="1" applyAlignment="1">
      <alignment vertical="top" shrinkToFit="1"/>
      <protection/>
    </xf>
    <xf numFmtId="0" fontId="34" fillId="0" borderId="0" xfId="55" applyNumberFormat="1" applyFont="1" applyFill="1" applyBorder="1" applyAlignment="1">
      <alignment vertical="top" shrinkToFit="1"/>
      <protection/>
    </xf>
    <xf numFmtId="3" fontId="34" fillId="0" borderId="0" xfId="56" applyNumberFormat="1" applyFont="1" applyFill="1" applyBorder="1" applyAlignment="1">
      <alignment vertical="top" shrinkToFit="1"/>
      <protection/>
    </xf>
    <xf numFmtId="3" fontId="34" fillId="0" borderId="0" xfId="55" applyNumberFormat="1" applyFont="1" applyFill="1" applyAlignment="1">
      <alignment vertical="top" shrinkToFit="1"/>
      <protection/>
    </xf>
    <xf numFmtId="3" fontId="34" fillId="0" borderId="0" xfId="55" applyNumberFormat="1" applyFont="1" applyFill="1" applyAlignment="1">
      <alignment vertical="top"/>
      <protection/>
    </xf>
    <xf numFmtId="3" fontId="34" fillId="0" borderId="0" xfId="56" applyNumberFormat="1" applyFont="1" applyFill="1" applyAlignment="1">
      <alignment vertical="top" shrinkToFit="1"/>
      <protection/>
    </xf>
    <xf numFmtId="0" fontId="37" fillId="0" borderId="0" xfId="55" applyNumberFormat="1" applyFont="1" applyFill="1" applyAlignment="1">
      <alignment horizontal="left" vertical="top"/>
      <protection/>
    </xf>
    <xf numFmtId="0" fontId="43" fillId="0" borderId="17" xfId="57" applyNumberFormat="1" applyFont="1" applyFill="1" applyBorder="1" applyAlignment="1">
      <alignment vertical="top"/>
      <protection/>
    </xf>
    <xf numFmtId="0" fontId="37" fillId="0" borderId="0" xfId="56" applyNumberFormat="1" applyFont="1" applyFill="1" applyAlignment="1">
      <alignment vertical="top"/>
      <protection/>
    </xf>
    <xf numFmtId="0" fontId="37" fillId="0" borderId="0" xfId="55" applyNumberFormat="1" applyFont="1" applyFill="1" applyBorder="1" applyAlignment="1">
      <alignment vertical="top"/>
      <protection/>
    </xf>
    <xf numFmtId="0" fontId="37" fillId="0" borderId="0" xfId="55" applyNumberFormat="1" applyFont="1" applyAlignment="1">
      <alignment vertical="top"/>
      <protection/>
    </xf>
    <xf numFmtId="0" fontId="43" fillId="0" borderId="0" xfId="57" applyNumberFormat="1" applyFont="1" applyFill="1" applyAlignment="1">
      <alignment vertical="top"/>
      <protection/>
    </xf>
    <xf numFmtId="3" fontId="37" fillId="0" borderId="0" xfId="56" applyNumberFormat="1" applyFont="1" applyFill="1" applyAlignment="1">
      <alignment vertical="top" shrinkToFit="1"/>
      <protection/>
    </xf>
    <xf numFmtId="3" fontId="37" fillId="0" borderId="0" xfId="55" applyNumberFormat="1" applyFont="1" applyFill="1" applyAlignment="1">
      <alignment vertical="top" shrinkToFit="1"/>
      <protection/>
    </xf>
    <xf numFmtId="0" fontId="37" fillId="33" borderId="0" xfId="55" applyNumberFormat="1" applyFont="1" applyFill="1" applyAlignment="1">
      <alignment vertical="top"/>
      <protection/>
    </xf>
    <xf numFmtId="3" fontId="34" fillId="33" borderId="0" xfId="55" applyNumberFormat="1" applyFont="1" applyFill="1" applyAlignment="1">
      <alignment vertical="top"/>
      <protection/>
    </xf>
    <xf numFmtId="0" fontId="35" fillId="0" borderId="15" xfId="56" applyNumberFormat="1" applyFont="1" applyFill="1" applyBorder="1" applyAlignment="1">
      <alignment vertical="top"/>
      <protection/>
    </xf>
    <xf numFmtId="0" fontId="35" fillId="0" borderId="15" xfId="55" applyNumberFormat="1" applyFont="1" applyFill="1" applyBorder="1" applyAlignment="1">
      <alignment vertical="top"/>
      <protection/>
    </xf>
    <xf numFmtId="3" fontId="35" fillId="0" borderId="15" xfId="56" applyNumberFormat="1" applyFont="1" applyFill="1" applyBorder="1" applyAlignment="1">
      <alignment horizontal="right" vertical="center"/>
      <protection/>
    </xf>
    <xf numFmtId="3" fontId="35" fillId="0" borderId="14" xfId="0" applyNumberFormat="1" applyFont="1" applyBorder="1" applyAlignment="1">
      <alignment horizontal="right" vertical="center"/>
    </xf>
    <xf numFmtId="3" fontId="35" fillId="0" borderId="15" xfId="0" applyNumberFormat="1" applyFont="1" applyBorder="1" applyAlignment="1">
      <alignment horizontal="right" vertical="center"/>
    </xf>
    <xf numFmtId="3" fontId="38" fillId="0" borderId="15" xfId="55" applyNumberFormat="1" applyFont="1" applyFill="1" applyBorder="1" applyAlignment="1">
      <alignment horizontal="right" vertical="center"/>
      <protection/>
    </xf>
    <xf numFmtId="3" fontId="35" fillId="0" borderId="16" xfId="0" applyNumberFormat="1" applyFont="1" applyBorder="1" applyAlignment="1">
      <alignment horizontal="right" vertical="center"/>
    </xf>
    <xf numFmtId="0" fontId="35" fillId="0" borderId="0" xfId="55" applyNumberFormat="1" applyFont="1" applyAlignment="1">
      <alignment vertical="top"/>
      <protection/>
    </xf>
    <xf numFmtId="0" fontId="35" fillId="0" borderId="15" xfId="56" applyNumberFormat="1" applyFont="1" applyFill="1" applyBorder="1" applyAlignment="1">
      <alignment vertical="top" shrinkToFit="1"/>
      <protection/>
    </xf>
    <xf numFmtId="0" fontId="35" fillId="0" borderId="0" xfId="55" applyNumberFormat="1" applyFont="1" applyFill="1" applyBorder="1" applyAlignment="1">
      <alignment vertical="top" shrinkToFit="1"/>
      <protection/>
    </xf>
    <xf numFmtId="0" fontId="35" fillId="33" borderId="0" xfId="55" applyNumberFormat="1" applyFont="1" applyFill="1" applyAlignment="1">
      <alignment vertical="top"/>
      <protection/>
    </xf>
    <xf numFmtId="0" fontId="34" fillId="0" borderId="17" xfId="57" applyNumberFormat="1" applyFont="1" applyFill="1" applyBorder="1" applyAlignment="1">
      <alignment vertical="top"/>
      <protection/>
    </xf>
    <xf numFmtId="0" fontId="34" fillId="0" borderId="0" xfId="57" applyNumberFormat="1" applyFont="1" applyFill="1" applyAlignment="1">
      <alignment vertical="top"/>
      <protection/>
    </xf>
    <xf numFmtId="0" fontId="38" fillId="0" borderId="0" xfId="55" applyNumberFormat="1" applyFont="1" applyFill="1" applyAlignment="1">
      <alignment horizontal="left" vertical="top"/>
      <protection/>
    </xf>
    <xf numFmtId="3" fontId="38" fillId="0" borderId="0" xfId="55" applyNumberFormat="1" applyFont="1" applyFill="1" applyAlignment="1">
      <alignment vertical="top" shrinkToFit="1"/>
      <protection/>
    </xf>
    <xf numFmtId="0" fontId="34" fillId="0" borderId="0" xfId="57" applyNumberFormat="1" applyFont="1" applyFill="1" applyBorder="1" applyAlignment="1">
      <alignment vertical="top"/>
      <protection/>
    </xf>
    <xf numFmtId="3" fontId="35" fillId="33" borderId="0" xfId="55" applyNumberFormat="1" applyFont="1" applyFill="1" applyAlignment="1">
      <alignment vertical="top"/>
      <protection/>
    </xf>
    <xf numFmtId="38" fontId="34" fillId="0" borderId="0" xfId="55" applyNumberFormat="1" applyFont="1" applyFill="1" applyAlignment="1">
      <alignment vertical="top"/>
      <protection/>
    </xf>
    <xf numFmtId="3" fontId="34" fillId="0" borderId="0" xfId="55" applyNumberFormat="1" applyFont="1" applyFill="1" applyBorder="1" applyAlignment="1">
      <alignment vertical="top" shrinkToFit="1"/>
      <protection/>
    </xf>
    <xf numFmtId="3" fontId="34" fillId="0" borderId="0" xfId="56" applyNumberFormat="1" applyFont="1" applyFill="1" applyBorder="1" applyAlignment="1">
      <alignment horizontal="right" vertical="center"/>
      <protection/>
    </xf>
    <xf numFmtId="0" fontId="34" fillId="0" borderId="0" xfId="0" applyFont="1" applyBorder="1" applyAlignment="1">
      <alignment horizontal="right" vertical="center"/>
    </xf>
    <xf numFmtId="0" fontId="34" fillId="0" borderId="0" xfId="56" applyNumberFormat="1" applyFont="1" applyFill="1" applyAlignment="1">
      <alignment vertical="top" shrinkToFit="1"/>
      <protection/>
    </xf>
    <xf numFmtId="0" fontId="34" fillId="0" borderId="0" xfId="55" applyNumberFormat="1" applyFont="1" applyFill="1" applyAlignment="1">
      <alignment vertical="top" shrinkToFit="1"/>
      <protection/>
    </xf>
    <xf numFmtId="37" fontId="34" fillId="33" borderId="0" xfId="55" applyNumberFormat="1" applyFont="1" applyFill="1" applyAlignment="1">
      <alignment vertical="top"/>
      <protection/>
    </xf>
    <xf numFmtId="0" fontId="34" fillId="0" borderId="18" xfId="56" applyNumberFormat="1" applyFont="1" applyFill="1" applyBorder="1" applyAlignment="1">
      <alignment vertical="top"/>
      <protection/>
    </xf>
    <xf numFmtId="0" fontId="34" fillId="0" borderId="19" xfId="56" applyNumberFormat="1" applyFont="1" applyFill="1" applyBorder="1" applyAlignment="1">
      <alignment vertical="top"/>
      <protection/>
    </xf>
    <xf numFmtId="0" fontId="34" fillId="0" borderId="16" xfId="56" applyNumberFormat="1" applyFont="1" applyFill="1" applyBorder="1" applyAlignment="1">
      <alignment vertical="top"/>
      <protection/>
    </xf>
    <xf numFmtId="0" fontId="34" fillId="0" borderId="20" xfId="56" applyNumberFormat="1" applyFont="1" applyFill="1" applyBorder="1" applyAlignment="1">
      <alignment vertical="top"/>
      <protection/>
    </xf>
    <xf numFmtId="3" fontId="35" fillId="0" borderId="0" xfId="56" applyNumberFormat="1" applyFont="1" applyFill="1" applyBorder="1" applyAlignment="1">
      <alignment vertical="top" shrinkToFit="1"/>
      <protection/>
    </xf>
    <xf numFmtId="3" fontId="35" fillId="0" borderId="0" xfId="55" applyNumberFormat="1" applyFont="1" applyFill="1" applyAlignment="1">
      <alignment vertical="top" shrinkToFit="1"/>
      <protection/>
    </xf>
    <xf numFmtId="3" fontId="35" fillId="0" borderId="0" xfId="56" applyNumberFormat="1" applyFont="1" applyFill="1" applyAlignment="1">
      <alignment vertical="top" shrinkToFit="1"/>
      <protection/>
    </xf>
    <xf numFmtId="3" fontId="35" fillId="0" borderId="0" xfId="55" applyNumberFormat="1" applyFont="1" applyFill="1" applyBorder="1" applyAlignment="1">
      <alignment vertical="top" shrinkToFit="1"/>
      <protection/>
    </xf>
    <xf numFmtId="37" fontId="35" fillId="0" borderId="0" xfId="56" applyNumberFormat="1" applyFont="1" applyFill="1" applyBorder="1" applyAlignment="1">
      <alignment vertical="top" shrinkToFit="1"/>
      <protection/>
    </xf>
    <xf numFmtId="37" fontId="35" fillId="0" borderId="0" xfId="55" applyNumberFormat="1" applyFont="1" applyFill="1" applyBorder="1" applyAlignment="1">
      <alignment vertical="top" shrinkToFit="1"/>
      <protection/>
    </xf>
    <xf numFmtId="0" fontId="38" fillId="0" borderId="0" xfId="55" applyNumberFormat="1" applyFont="1" applyFill="1" applyBorder="1" applyAlignment="1">
      <alignment horizontal="center" vertical="top"/>
      <protection/>
    </xf>
    <xf numFmtId="0" fontId="35" fillId="36" borderId="0" xfId="55" applyNumberFormat="1" applyFont="1" applyFill="1" applyAlignment="1">
      <alignment horizontal="left" vertical="top"/>
      <protection/>
    </xf>
    <xf numFmtId="0" fontId="34" fillId="36" borderId="0" xfId="55" applyNumberFormat="1" applyFont="1" applyFill="1" applyAlignment="1">
      <alignment vertical="top"/>
      <protection/>
    </xf>
    <xf numFmtId="0" fontId="34" fillId="35" borderId="0" xfId="55" applyNumberFormat="1" applyFont="1" applyFill="1" applyAlignment="1">
      <alignment vertical="top"/>
      <protection/>
    </xf>
    <xf numFmtId="169" fontId="34" fillId="0" borderId="0" xfId="55" applyNumberFormat="1" applyFont="1" applyFill="1" applyAlignment="1">
      <alignment vertical="top"/>
      <protection/>
    </xf>
    <xf numFmtId="169" fontId="34" fillId="0" borderId="0" xfId="55" applyNumberFormat="1" applyFont="1" applyFill="1" applyBorder="1" applyAlignment="1">
      <alignment vertical="top"/>
      <protection/>
    </xf>
    <xf numFmtId="37" fontId="34" fillId="0" borderId="0" xfId="55" applyNumberFormat="1" applyFont="1" applyFill="1" applyBorder="1" applyAlignment="1">
      <alignment horizontal="center" vertical="top"/>
      <protection/>
    </xf>
    <xf numFmtId="37" fontId="35" fillId="0" borderId="0" xfId="55" applyNumberFormat="1" applyFont="1" applyFill="1" applyBorder="1" applyAlignment="1">
      <alignment horizontal="center" vertical="top"/>
      <protection/>
    </xf>
    <xf numFmtId="0" fontId="34" fillId="0" borderId="0" xfId="56" applyNumberFormat="1" applyFont="1" applyFill="1" applyAlignment="1">
      <alignment horizontal="left" vertical="top"/>
      <protection/>
    </xf>
    <xf numFmtId="169" fontId="34" fillId="0" borderId="0" xfId="55" applyNumberFormat="1" applyFont="1" applyAlignment="1">
      <alignment vertical="top"/>
      <protection/>
    </xf>
    <xf numFmtId="0" fontId="34" fillId="0" borderId="14" xfId="56" applyNumberFormat="1" applyFont="1" applyFill="1" applyBorder="1" applyAlignment="1">
      <alignment vertical="top"/>
      <protection/>
    </xf>
    <xf numFmtId="37" fontId="34" fillId="0" borderId="22" xfId="56" applyNumberFormat="1" applyFont="1" applyFill="1" applyBorder="1" applyAlignment="1">
      <alignment shrinkToFit="1"/>
      <protection/>
    </xf>
    <xf numFmtId="37" fontId="34" fillId="0" borderId="0" xfId="56" applyNumberFormat="1" applyFont="1" applyFill="1" applyAlignment="1">
      <alignment shrinkToFit="1"/>
      <protection/>
    </xf>
    <xf numFmtId="37" fontId="35" fillId="0" borderId="0" xfId="56" applyNumberFormat="1" applyFont="1" applyFill="1" applyAlignment="1">
      <alignment shrinkToFit="1"/>
      <protection/>
    </xf>
    <xf numFmtId="37" fontId="34" fillId="0" borderId="10" xfId="56" applyNumberFormat="1" applyFont="1" applyFill="1" applyBorder="1" applyAlignment="1">
      <alignment shrinkToFit="1"/>
      <protection/>
    </xf>
    <xf numFmtId="0" fontId="35" fillId="0" borderId="0" xfId="56" applyNumberFormat="1" applyFont="1" applyFill="1" applyBorder="1" applyAlignment="1">
      <alignment vertical="top"/>
      <protection/>
    </xf>
    <xf numFmtId="0" fontId="38" fillId="0" borderId="0" xfId="56" applyNumberFormat="1" applyFont="1" applyFill="1" applyAlignment="1">
      <alignment vertical="top"/>
      <protection/>
    </xf>
    <xf numFmtId="49" fontId="34" fillId="0" borderId="0" xfId="55" applyNumberFormat="1" applyFont="1" applyFill="1" applyBorder="1" applyAlignment="1">
      <alignment vertical="top"/>
      <protection/>
    </xf>
    <xf numFmtId="49" fontId="34" fillId="0" borderId="0" xfId="55" applyNumberFormat="1" applyFont="1" applyFill="1" applyBorder="1" applyAlignment="1">
      <alignment horizontal="center" vertical="top"/>
      <protection/>
    </xf>
    <xf numFmtId="0" fontId="37" fillId="0" borderId="0" xfId="55" applyNumberFormat="1" applyFont="1" applyFill="1" applyAlignment="1" quotePrefix="1">
      <alignment vertical="top"/>
      <protection/>
    </xf>
    <xf numFmtId="0" fontId="34" fillId="0" borderId="0" xfId="55" applyNumberFormat="1" applyFont="1" applyFill="1" applyAlignment="1" quotePrefix="1">
      <alignment vertical="top"/>
      <protection/>
    </xf>
    <xf numFmtId="0" fontId="35" fillId="0" borderId="0" xfId="55" applyNumberFormat="1" applyFont="1" applyFill="1" applyAlignment="1" quotePrefix="1">
      <alignment vertical="top"/>
      <protection/>
    </xf>
    <xf numFmtId="37" fontId="34" fillId="0" borderId="0" xfId="55" applyNumberFormat="1" applyFont="1" applyFill="1" applyAlignment="1">
      <alignment horizontal="center" vertical="top"/>
      <protection/>
    </xf>
    <xf numFmtId="0" fontId="37" fillId="0" borderId="0" xfId="55" applyNumberFormat="1" applyFont="1" applyFill="1" applyAlignment="1">
      <alignment horizontal="justify" vertical="top"/>
      <protection/>
    </xf>
    <xf numFmtId="0" fontId="35" fillId="0" borderId="0" xfId="55" applyNumberFormat="1" applyFont="1" applyFill="1" applyAlignment="1">
      <alignment horizontal="left" vertical="top" wrapText="1"/>
      <protection/>
    </xf>
    <xf numFmtId="0" fontId="34" fillId="0" borderId="0" xfId="55" applyNumberFormat="1" applyFont="1" applyFill="1" applyAlignment="1">
      <alignment horizontal="center" vertical="top" wrapText="1"/>
      <protection/>
    </xf>
    <xf numFmtId="0" fontId="34" fillId="0" borderId="0" xfId="55" applyNumberFormat="1" applyFont="1" applyAlignment="1">
      <alignment vertical="top" wrapText="1"/>
      <protection/>
    </xf>
    <xf numFmtId="0" fontId="34" fillId="33" borderId="0" xfId="55" applyNumberFormat="1" applyFont="1" applyFill="1" applyAlignment="1">
      <alignment vertical="top" wrapText="1"/>
      <protection/>
    </xf>
    <xf numFmtId="0" fontId="35" fillId="0" borderId="0" xfId="55" applyNumberFormat="1" applyFont="1" applyFill="1" applyAlignment="1">
      <alignment horizontal="center" vertical="top" wrapText="1"/>
      <protection/>
    </xf>
    <xf numFmtId="0" fontId="35" fillId="0" borderId="0" xfId="55" applyNumberFormat="1" applyFont="1" applyFill="1" applyBorder="1" applyAlignment="1">
      <alignment horizontal="center" vertical="top" wrapText="1"/>
      <protection/>
    </xf>
    <xf numFmtId="0" fontId="37" fillId="0" borderId="0" xfId="55" applyNumberFormat="1" applyFont="1" applyFill="1" applyAlignment="1">
      <alignment horizontal="left" vertical="top" wrapText="1"/>
      <protection/>
    </xf>
    <xf numFmtId="0" fontId="34" fillId="0" borderId="0" xfId="55" applyNumberFormat="1" applyFont="1" applyFill="1" applyBorder="1" applyAlignment="1">
      <alignment horizontal="center" vertical="top" wrapText="1"/>
      <protection/>
    </xf>
    <xf numFmtId="4" fontId="34" fillId="0" borderId="0" xfId="55" applyNumberFormat="1" applyFont="1" applyFill="1" applyAlignment="1">
      <alignment horizontal="center" vertical="top" wrapText="1"/>
      <protection/>
    </xf>
    <xf numFmtId="4" fontId="34" fillId="0" borderId="0" xfId="55" applyNumberFormat="1" applyFont="1" applyFill="1" applyAlignment="1">
      <alignment horizontal="center" vertical="top"/>
      <protection/>
    </xf>
    <xf numFmtId="0" fontId="34" fillId="0" borderId="0" xfId="55" applyNumberFormat="1" applyFont="1" applyFill="1" applyAlignment="1">
      <alignment horizontal="justify" vertical="top"/>
      <protection/>
    </xf>
    <xf numFmtId="0" fontId="24" fillId="0" borderId="0" xfId="58" applyNumberFormat="1" applyFont="1" applyFill="1" applyBorder="1" applyAlignment="1" applyProtection="1">
      <alignment vertical="top"/>
      <protection hidden="1"/>
    </xf>
    <xf numFmtId="0" fontId="25" fillId="0" borderId="0" xfId="58" applyNumberFormat="1" applyFont="1" applyFill="1" applyBorder="1" applyAlignment="1" applyProtection="1">
      <alignment vertical="top"/>
      <protection hidden="1"/>
    </xf>
    <xf numFmtId="0" fontId="25" fillId="0" borderId="0" xfId="58" applyNumberFormat="1" applyFont="1" applyBorder="1" applyAlignment="1" applyProtection="1">
      <alignment vertical="top"/>
      <protection hidden="1"/>
    </xf>
    <xf numFmtId="0" fontId="24" fillId="0" borderId="0" xfId="0" applyFont="1" applyAlignment="1">
      <alignment/>
    </xf>
    <xf numFmtId="0" fontId="24" fillId="0" borderId="0" xfId="0" applyFont="1" applyAlignment="1">
      <alignment horizontal="right"/>
    </xf>
    <xf numFmtId="0" fontId="25" fillId="0" borderId="0" xfId="0" applyFont="1" applyAlignment="1">
      <alignment/>
    </xf>
    <xf numFmtId="0" fontId="25" fillId="0" borderId="0" xfId="0" applyFont="1" applyAlignment="1">
      <alignment horizontal="right"/>
    </xf>
    <xf numFmtId="0" fontId="25" fillId="34" borderId="0" xfId="0" applyFont="1" applyFill="1" applyAlignment="1">
      <alignment/>
    </xf>
    <xf numFmtId="0" fontId="25" fillId="34" borderId="0" xfId="0" applyFont="1" applyFill="1" applyAlignment="1">
      <alignment horizontal="right"/>
    </xf>
    <xf numFmtId="0" fontId="25" fillId="34" borderId="0" xfId="58" applyNumberFormat="1" applyFont="1" applyFill="1" applyBorder="1" applyAlignment="1" applyProtection="1">
      <alignment vertical="top"/>
      <protection hidden="1"/>
    </xf>
    <xf numFmtId="0" fontId="24" fillId="34" borderId="0" xfId="58" applyNumberFormat="1" applyFont="1" applyFill="1" applyBorder="1" applyAlignment="1" applyProtection="1">
      <alignment vertical="top"/>
      <protection hidden="1"/>
    </xf>
    <xf numFmtId="0" fontId="25" fillId="0" borderId="0" xfId="0" applyFont="1" applyAlignment="1" quotePrefix="1">
      <alignment/>
    </xf>
    <xf numFmtId="0" fontId="25" fillId="0" borderId="0" xfId="0" applyFont="1" applyAlignment="1">
      <alignment/>
    </xf>
    <xf numFmtId="41" fontId="34" fillId="0" borderId="0" xfId="56" applyNumberFormat="1" applyFont="1" applyFill="1" applyAlignment="1">
      <alignment vertical="top"/>
      <protection/>
    </xf>
    <xf numFmtId="41" fontId="35" fillId="0" borderId="0" xfId="56" applyNumberFormat="1" applyFont="1" applyFill="1" applyAlignment="1">
      <alignment vertical="top"/>
      <protection/>
    </xf>
    <xf numFmtId="0" fontId="34" fillId="0" borderId="0" xfId="56" applyNumberFormat="1" applyFont="1" applyFill="1" applyBorder="1" applyAlignment="1">
      <alignment horizontal="center" vertical="center" wrapText="1"/>
      <protection/>
    </xf>
    <xf numFmtId="0" fontId="35" fillId="0" borderId="0" xfId="56" applyNumberFormat="1" applyFont="1" applyFill="1" applyBorder="1" applyAlignment="1">
      <alignment horizontal="center" vertical="center" wrapText="1"/>
      <protection/>
    </xf>
    <xf numFmtId="49" fontId="34" fillId="0" borderId="0" xfId="55" applyNumberFormat="1" applyFont="1" applyFill="1" applyBorder="1" applyAlignment="1">
      <alignment horizontal="center" vertical="center" wrapText="1"/>
      <protection/>
    </xf>
    <xf numFmtId="0" fontId="42" fillId="0" borderId="14" xfId="57" applyNumberFormat="1" applyFont="1" applyFill="1" applyBorder="1" applyAlignment="1">
      <alignment vertical="top"/>
      <protection/>
    </xf>
    <xf numFmtId="0" fontId="42" fillId="0" borderId="15" xfId="57" applyNumberFormat="1" applyFont="1" applyFill="1" applyBorder="1" applyAlignment="1">
      <alignment vertical="top"/>
      <protection/>
    </xf>
    <xf numFmtId="0" fontId="39" fillId="0" borderId="17" xfId="57" applyNumberFormat="1" applyFont="1" applyFill="1" applyBorder="1" applyAlignment="1">
      <alignment vertical="top"/>
      <protection/>
    </xf>
    <xf numFmtId="0" fontId="39" fillId="0" borderId="0" xfId="57" applyNumberFormat="1" applyFont="1" applyFill="1" applyAlignment="1">
      <alignment vertical="top"/>
      <protection/>
    </xf>
    <xf numFmtId="0" fontId="39" fillId="0" borderId="13" xfId="57" applyNumberFormat="1" applyFont="1" applyFill="1" applyBorder="1" applyAlignment="1">
      <alignment vertical="top"/>
      <protection/>
    </xf>
    <xf numFmtId="0" fontId="39" fillId="0" borderId="10" xfId="57" applyNumberFormat="1" applyFont="1" applyFill="1" applyBorder="1" applyAlignment="1">
      <alignment vertical="top"/>
      <protection/>
    </xf>
    <xf numFmtId="0" fontId="39" fillId="0" borderId="0" xfId="57" applyNumberFormat="1" applyFont="1" applyFill="1" applyBorder="1" applyAlignment="1">
      <alignment vertical="top"/>
      <protection/>
    </xf>
    <xf numFmtId="0" fontId="42" fillId="0" borderId="0" xfId="57" applyNumberFormat="1" applyFont="1" applyFill="1" applyAlignment="1">
      <alignment/>
      <protection/>
    </xf>
    <xf numFmtId="0" fontId="39" fillId="0" borderId="0" xfId="57" applyNumberFormat="1" applyFont="1" applyFill="1" applyAlignment="1">
      <alignment/>
      <protection/>
    </xf>
    <xf numFmtId="0" fontId="42" fillId="0" borderId="0" xfId="57" applyNumberFormat="1" applyFont="1" applyFill="1" applyBorder="1" applyAlignment="1">
      <alignment/>
      <protection/>
    </xf>
    <xf numFmtId="3" fontId="32" fillId="0" borderId="14" xfId="0" applyNumberFormat="1" applyFont="1" applyBorder="1" applyAlignment="1">
      <alignment horizontal="right" vertical="center"/>
    </xf>
    <xf numFmtId="3" fontId="32" fillId="0" borderId="15" xfId="0" applyNumberFormat="1" applyFont="1" applyBorder="1" applyAlignment="1">
      <alignment horizontal="right" vertical="center"/>
    </xf>
    <xf numFmtId="3" fontId="32" fillId="0" borderId="15" xfId="56" applyNumberFormat="1" applyFont="1" applyFill="1" applyBorder="1" applyAlignment="1">
      <alignment horizontal="right" vertical="center"/>
      <protection/>
    </xf>
    <xf numFmtId="3" fontId="45" fillId="0" borderId="15" xfId="55" applyNumberFormat="1" applyFont="1" applyFill="1" applyBorder="1" applyAlignment="1">
      <alignment horizontal="right" vertical="center"/>
      <protection/>
    </xf>
    <xf numFmtId="3" fontId="32" fillId="0" borderId="16" xfId="0" applyNumberFormat="1" applyFont="1" applyBorder="1" applyAlignment="1">
      <alignment horizontal="right" vertical="center"/>
    </xf>
    <xf numFmtId="0" fontId="25" fillId="0" borderId="0" xfId="0" applyFont="1" applyAlignment="1" quotePrefix="1">
      <alignment/>
    </xf>
    <xf numFmtId="169" fontId="35" fillId="0" borderId="0" xfId="56" applyNumberFormat="1" applyFont="1" applyFill="1" applyAlignment="1">
      <alignment vertical="top"/>
      <protection/>
    </xf>
    <xf numFmtId="0" fontId="35" fillId="0" borderId="0" xfId="55" applyNumberFormat="1" applyFont="1" applyFill="1" applyBorder="1" applyAlignment="1">
      <alignment horizontal="right" vertical="top"/>
      <protection/>
    </xf>
    <xf numFmtId="37" fontId="4" fillId="0" borderId="21" xfId="56" applyNumberFormat="1" applyFont="1" applyFill="1" applyBorder="1" applyAlignment="1">
      <alignment horizontal="center" shrinkToFit="1"/>
      <protection/>
    </xf>
    <xf numFmtId="41" fontId="1" fillId="0" borderId="0" xfId="55" applyNumberFormat="1" applyFont="1" applyFill="1" applyBorder="1" applyAlignment="1">
      <alignment horizontal="center" vertical="top"/>
      <protection/>
    </xf>
    <xf numFmtId="41" fontId="3" fillId="0" borderId="0" xfId="55" applyNumberFormat="1" applyFont="1" applyFill="1" applyBorder="1" applyAlignment="1">
      <alignment horizontal="center" vertical="top"/>
      <protection/>
    </xf>
    <xf numFmtId="37" fontId="5" fillId="0" borderId="0" xfId="56" applyNumberFormat="1" applyFont="1" applyFill="1" applyAlignment="1">
      <alignment horizontal="center" shrinkToFit="1"/>
      <protection/>
    </xf>
    <xf numFmtId="37" fontId="23" fillId="0" borderId="0" xfId="56" applyNumberFormat="1" applyFont="1" applyFill="1" applyAlignment="1">
      <alignment horizontal="center"/>
      <protection/>
    </xf>
    <xf numFmtId="41" fontId="1" fillId="0" borderId="0" xfId="55" applyNumberFormat="1" applyFont="1" applyFill="1" applyAlignment="1">
      <alignment horizontal="center" vertical="top"/>
      <protection/>
    </xf>
    <xf numFmtId="41" fontId="5" fillId="0" borderId="0" xfId="55" applyNumberFormat="1" applyFont="1" applyFill="1" applyBorder="1" applyAlignment="1">
      <alignment horizontal="center" vertical="top"/>
      <protection/>
    </xf>
    <xf numFmtId="41" fontId="4" fillId="0" borderId="15" xfId="55" applyNumberFormat="1" applyFont="1" applyFill="1" applyBorder="1" applyAlignment="1">
      <alignment horizontal="center" vertical="top"/>
      <protection/>
    </xf>
    <xf numFmtId="41" fontId="4" fillId="0" borderId="0" xfId="55" applyNumberFormat="1" applyFont="1" applyFill="1" applyBorder="1" applyAlignment="1">
      <alignment horizontal="center" vertical="top"/>
      <protection/>
    </xf>
    <xf numFmtId="169" fontId="3" fillId="0" borderId="0" xfId="56" applyNumberFormat="1" applyFont="1" applyFill="1" applyAlignment="1">
      <alignment horizontal="center" vertical="center" wrapText="1"/>
      <protection/>
    </xf>
    <xf numFmtId="0" fontId="3" fillId="0" borderId="0" xfId="55" applyNumberFormat="1" applyFont="1" applyFill="1" applyAlignment="1">
      <alignment horizontal="center" vertical="top"/>
      <protection/>
    </xf>
    <xf numFmtId="0" fontId="1" fillId="0" borderId="0" xfId="55" applyNumberFormat="1" applyFont="1" applyFill="1" applyBorder="1" applyAlignment="1">
      <alignment horizontal="center" vertical="top"/>
      <protection/>
    </xf>
    <xf numFmtId="37" fontId="13" fillId="0" borderId="0" xfId="55" applyNumberFormat="1" applyFont="1" applyFill="1" applyAlignment="1">
      <alignment horizontal="center" vertical="top"/>
      <protection/>
    </xf>
    <xf numFmtId="0" fontId="1" fillId="0" borderId="0" xfId="55" applyNumberFormat="1" applyFont="1" applyFill="1" applyAlignment="1">
      <alignment horizontal="center" vertical="top"/>
      <protection/>
    </xf>
    <xf numFmtId="37" fontId="6" fillId="0" borderId="0" xfId="55" applyNumberFormat="1" applyFont="1" applyFill="1" applyAlignment="1">
      <alignment horizontal="center" vertical="top"/>
      <protection/>
    </xf>
    <xf numFmtId="0" fontId="3" fillId="0" borderId="0" xfId="56" applyNumberFormat="1" applyFont="1" applyFill="1" applyAlignment="1">
      <alignment horizontal="center" vertical="top"/>
      <protection/>
    </xf>
    <xf numFmtId="0" fontId="6" fillId="0" borderId="0" xfId="55" applyNumberFormat="1" applyFont="1" applyFill="1" applyAlignment="1">
      <alignment horizontal="left" vertical="center" wrapText="1"/>
      <protection/>
    </xf>
    <xf numFmtId="0" fontId="1" fillId="0" borderId="0" xfId="55" applyNumberFormat="1" applyFont="1" applyFill="1" applyAlignment="1">
      <alignment horizontal="left" vertical="center" wrapText="1"/>
      <protection/>
    </xf>
    <xf numFmtId="169" fontId="5" fillId="0" borderId="0" xfId="55" applyNumberFormat="1" applyFont="1" applyFill="1" applyBorder="1" applyAlignment="1">
      <alignment horizontal="center" vertical="top"/>
      <protection/>
    </xf>
    <xf numFmtId="169" fontId="4" fillId="0" borderId="0" xfId="56" applyNumberFormat="1" applyFont="1" applyFill="1" applyAlignment="1">
      <alignment horizontal="center" vertical="top"/>
      <protection/>
    </xf>
    <xf numFmtId="169" fontId="5" fillId="0" borderId="0" xfId="56" applyNumberFormat="1" applyFont="1" applyFill="1" applyAlignment="1">
      <alignment horizontal="center" vertical="top"/>
      <protection/>
    </xf>
    <xf numFmtId="0" fontId="1" fillId="0" borderId="0" xfId="56" applyNumberFormat="1" applyFont="1" applyFill="1" applyAlignment="1">
      <alignment horizontal="left" vertical="top"/>
      <protection/>
    </xf>
    <xf numFmtId="169" fontId="5" fillId="0" borderId="0" xfId="56" applyNumberFormat="1" applyFont="1" applyFill="1" applyAlignment="1">
      <alignment horizontal="center" vertical="center" wrapText="1"/>
      <protection/>
    </xf>
    <xf numFmtId="0" fontId="3" fillId="0" borderId="0" xfId="56" applyNumberFormat="1" applyFont="1" applyFill="1" applyAlignment="1">
      <alignment horizontal="center" vertical="center" wrapText="1"/>
      <protection/>
    </xf>
    <xf numFmtId="37" fontId="1" fillId="0" borderId="0" xfId="55" applyNumberFormat="1" applyFont="1" applyFill="1" applyBorder="1" applyAlignment="1">
      <alignment horizontal="center" vertical="top"/>
      <protection/>
    </xf>
    <xf numFmtId="37" fontId="3" fillId="0" borderId="0" xfId="55" applyNumberFormat="1" applyFont="1" applyFill="1" applyBorder="1" applyAlignment="1">
      <alignment horizontal="center" vertical="top"/>
      <protection/>
    </xf>
    <xf numFmtId="169" fontId="1" fillId="0" borderId="0" xfId="56" applyNumberFormat="1" applyFont="1" applyFill="1" applyAlignment="1">
      <alignment horizontal="center" vertical="top"/>
      <protection/>
    </xf>
    <xf numFmtId="169" fontId="3" fillId="0" borderId="0" xfId="56" applyNumberFormat="1" applyFont="1" applyFill="1" applyAlignment="1">
      <alignment horizontal="center" vertical="top"/>
      <protection/>
    </xf>
    <xf numFmtId="0" fontId="1" fillId="0" borderId="0" xfId="56" applyNumberFormat="1" applyFont="1" applyFill="1" applyAlignment="1">
      <alignment horizontal="center" vertical="top"/>
      <protection/>
    </xf>
    <xf numFmtId="0" fontId="3" fillId="0" borderId="0" xfId="56" applyNumberFormat="1" applyFont="1" applyFill="1" applyAlignment="1">
      <alignment horizontal="center" vertical="center"/>
      <protection/>
    </xf>
    <xf numFmtId="0" fontId="3" fillId="0" borderId="0" xfId="56" applyNumberFormat="1" applyFont="1" applyFill="1" applyAlignment="1">
      <alignment horizontal="center" vertical="top" wrapText="1"/>
      <protection/>
    </xf>
    <xf numFmtId="0" fontId="1" fillId="0" borderId="0" xfId="56" applyNumberFormat="1" applyFont="1" applyFill="1" applyAlignment="1">
      <alignment horizontal="left" vertical="center" wrapText="1"/>
      <protection/>
    </xf>
    <xf numFmtId="169" fontId="1" fillId="0" borderId="0" xfId="55" applyNumberFormat="1" applyFont="1" applyFill="1" applyAlignment="1">
      <alignment horizontal="center" vertical="top"/>
      <protection/>
    </xf>
    <xf numFmtId="0" fontId="1" fillId="0" borderId="0" xfId="55" applyNumberFormat="1" applyFont="1" applyFill="1" applyAlignment="1">
      <alignment horizontal="center" vertical="center" wrapText="1"/>
      <protection/>
    </xf>
    <xf numFmtId="0" fontId="1" fillId="0" borderId="0" xfId="55" applyNumberFormat="1" applyFont="1" applyFill="1" applyBorder="1" applyAlignment="1">
      <alignment horizontal="center" vertical="center" wrapText="1"/>
      <protection/>
    </xf>
    <xf numFmtId="41" fontId="6" fillId="0" borderId="0" xfId="55" applyNumberFormat="1" applyFont="1" applyFill="1" applyAlignment="1">
      <alignment horizontal="center" vertical="top"/>
      <protection/>
    </xf>
    <xf numFmtId="169" fontId="1" fillId="0" borderId="0" xfId="55" applyNumberFormat="1" applyFont="1" applyFill="1" applyBorder="1" applyAlignment="1">
      <alignment horizontal="center" vertical="top"/>
      <protection/>
    </xf>
    <xf numFmtId="169" fontId="7" fillId="0" borderId="0" xfId="55" applyNumberFormat="1" applyFont="1" applyFill="1" applyBorder="1" applyAlignment="1">
      <alignment horizontal="center" vertical="top"/>
      <protection/>
    </xf>
    <xf numFmtId="37" fontId="6" fillId="0" borderId="0" xfId="58" applyNumberFormat="1" applyFont="1" applyFill="1" applyBorder="1" applyAlignment="1" applyProtection="1">
      <alignment horizontal="left" vertical="top"/>
      <protection hidden="1"/>
    </xf>
    <xf numFmtId="41" fontId="1" fillId="0" borderId="0" xfId="55" applyNumberFormat="1" applyFont="1" applyFill="1" applyBorder="1" applyAlignment="1">
      <alignment horizontal="center" vertical="center" wrapText="1"/>
      <protection/>
    </xf>
    <xf numFmtId="0" fontId="3" fillId="0" borderId="0" xfId="55" applyNumberFormat="1" applyFont="1" applyFill="1" applyAlignment="1">
      <alignment horizontal="left" vertical="center" wrapText="1"/>
      <protection/>
    </xf>
    <xf numFmtId="41" fontId="6" fillId="0" borderId="0" xfId="55" applyNumberFormat="1" applyFont="1" applyFill="1" applyAlignment="1">
      <alignment vertical="top"/>
      <protection/>
    </xf>
    <xf numFmtId="41" fontId="3" fillId="0" borderId="11" xfId="55" applyNumberFormat="1" applyFont="1" applyFill="1" applyBorder="1" applyAlignment="1">
      <alignment vertical="top"/>
      <protection/>
    </xf>
    <xf numFmtId="0" fontId="1" fillId="0" borderId="0" xfId="55" applyNumberFormat="1" applyFont="1" applyFill="1" applyAlignment="1">
      <alignment horizontal="right" vertical="top"/>
      <protection/>
    </xf>
    <xf numFmtId="0" fontId="1" fillId="0" borderId="0" xfId="55" applyNumberFormat="1" applyFont="1" applyFill="1" applyAlignment="1" quotePrefix="1">
      <alignment horizontal="right" vertical="top"/>
      <protection/>
    </xf>
    <xf numFmtId="169" fontId="85" fillId="0" borderId="11" xfId="55" applyNumberFormat="1" applyFont="1" applyFill="1" applyBorder="1" applyAlignment="1">
      <alignment horizontal="center" vertical="top"/>
      <protection/>
    </xf>
    <xf numFmtId="169" fontId="31" fillId="0" borderId="0" xfId="55" applyNumberFormat="1" applyFont="1" applyFill="1" applyBorder="1" applyAlignment="1">
      <alignment horizontal="center" vertical="top"/>
      <protection/>
    </xf>
    <xf numFmtId="0" fontId="30" fillId="0" borderId="0" xfId="0" applyFont="1" applyAlignment="1">
      <alignment horizontal="center"/>
    </xf>
    <xf numFmtId="0" fontId="29" fillId="0" borderId="0" xfId="0" applyFont="1" applyAlignment="1">
      <alignment horizontal="center"/>
    </xf>
    <xf numFmtId="0" fontId="27" fillId="0" borderId="0" xfId="0" applyFont="1" applyAlignment="1" quotePrefix="1">
      <alignment wrapText="1"/>
    </xf>
    <xf numFmtId="0" fontId="28" fillId="0" borderId="0" xfId="0" applyFont="1" applyAlignment="1">
      <alignment horizontal="left" wrapText="1"/>
    </xf>
    <xf numFmtId="0" fontId="27" fillId="0" borderId="0" xfId="0" applyFont="1" applyAlignment="1" quotePrefix="1">
      <alignment horizontal="left" wrapText="1"/>
    </xf>
    <xf numFmtId="0" fontId="27" fillId="0" borderId="0" xfId="0" applyFont="1" applyAlignment="1">
      <alignment horizontal="center" wrapText="1"/>
    </xf>
    <xf numFmtId="0" fontId="27" fillId="0" borderId="0" xfId="0" applyFont="1" applyAlignment="1">
      <alignment horizontal="left" wrapText="1"/>
    </xf>
    <xf numFmtId="0" fontId="27" fillId="0" borderId="0" xfId="0" applyFont="1" applyAlignment="1" quotePrefix="1">
      <alignment/>
    </xf>
    <xf numFmtId="0" fontId="27" fillId="0" borderId="0" xfId="0" applyFont="1" applyAlignment="1">
      <alignment/>
    </xf>
    <xf numFmtId="0" fontId="27" fillId="0" borderId="0" xfId="0" applyFont="1" applyAlignment="1">
      <alignment horizontal="left"/>
    </xf>
    <xf numFmtId="0" fontId="1" fillId="0" borderId="0" xfId="55" applyNumberFormat="1" applyFont="1" applyFill="1" applyAlignment="1">
      <alignment horizontal="justify" vertical="top" wrapText="1"/>
      <protection/>
    </xf>
    <xf numFmtId="0" fontId="1" fillId="0" borderId="0" xfId="55" applyNumberFormat="1" applyFont="1" applyFill="1" applyAlignment="1">
      <alignment horizontal="justify" vertical="top"/>
      <protection/>
    </xf>
    <xf numFmtId="0" fontId="6" fillId="0" borderId="0" xfId="55" applyNumberFormat="1" applyFont="1" applyFill="1" applyAlignment="1">
      <alignment horizontal="left" vertical="top" wrapText="1"/>
      <protection/>
    </xf>
    <xf numFmtId="0" fontId="1" fillId="0" borderId="0" xfId="55" applyNumberFormat="1" applyFont="1" applyFill="1" applyBorder="1" applyAlignment="1">
      <alignment horizontal="center" vertical="top" wrapText="1"/>
      <protection/>
    </xf>
    <xf numFmtId="4" fontId="1" fillId="0" borderId="0" xfId="55" applyNumberFormat="1" applyFont="1" applyFill="1" applyAlignment="1">
      <alignment horizontal="center" vertical="top" wrapText="1"/>
      <protection/>
    </xf>
    <xf numFmtId="4" fontId="1" fillId="0" borderId="0" xfId="55" applyNumberFormat="1" applyFont="1" applyFill="1" applyAlignment="1">
      <alignment horizontal="center" vertical="top"/>
      <protection/>
    </xf>
    <xf numFmtId="0" fontId="1" fillId="0" borderId="0" xfId="55" applyNumberFormat="1" applyFont="1" applyFill="1" applyAlignment="1">
      <alignment horizontal="left" vertical="top" wrapText="1"/>
      <protection/>
    </xf>
    <xf numFmtId="0" fontId="1" fillId="0" borderId="0" xfId="55" applyNumberFormat="1" applyFont="1" applyFill="1" applyAlignment="1">
      <alignment horizontal="center" vertical="top" wrapText="1"/>
      <protection/>
    </xf>
    <xf numFmtId="0" fontId="3" fillId="0" borderId="0" xfId="55" applyNumberFormat="1" applyFont="1" applyFill="1" applyAlignment="1">
      <alignment horizontal="left" vertical="top" wrapText="1"/>
      <protection/>
    </xf>
    <xf numFmtId="4" fontId="1" fillId="0" borderId="0" xfId="55" applyNumberFormat="1" applyFont="1" applyFill="1" applyBorder="1" applyAlignment="1">
      <alignment horizontal="center" vertical="top" wrapText="1"/>
      <protection/>
    </xf>
    <xf numFmtId="4" fontId="1" fillId="0" borderId="0" xfId="55" applyNumberFormat="1" applyFont="1" applyFill="1" applyBorder="1" applyAlignment="1">
      <alignment horizontal="center" vertical="top"/>
      <protection/>
    </xf>
    <xf numFmtId="0" fontId="3" fillId="0" borderId="0" xfId="55" applyNumberFormat="1" applyFont="1" applyFill="1" applyAlignment="1">
      <alignment horizontal="center" vertical="top" wrapText="1"/>
      <protection/>
    </xf>
    <xf numFmtId="0" fontId="3" fillId="0" borderId="15" xfId="55"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3" fillId="0" borderId="0" xfId="55" applyNumberFormat="1" applyFont="1" applyFill="1" applyBorder="1" applyAlignment="1" quotePrefix="1">
      <alignment horizontal="center" vertical="top"/>
      <protection/>
    </xf>
    <xf numFmtId="0" fontId="3" fillId="0" borderId="0" xfId="55" applyNumberFormat="1" applyFont="1" applyFill="1" applyBorder="1" applyAlignment="1">
      <alignment horizontal="right" vertical="top"/>
      <protection/>
    </xf>
    <xf numFmtId="0" fontId="3" fillId="0" borderId="0" xfId="55" applyNumberFormat="1" applyFont="1" applyFill="1" applyBorder="1" applyAlignment="1">
      <alignment horizontal="center" vertical="top" wrapText="1"/>
      <protection/>
    </xf>
    <xf numFmtId="0" fontId="1" fillId="0" borderId="0" xfId="55" applyNumberFormat="1" applyFont="1" applyFill="1" applyAlignment="1">
      <alignment vertical="top" wrapText="1"/>
      <protection/>
    </xf>
    <xf numFmtId="37" fontId="1" fillId="0" borderId="0" xfId="55" applyNumberFormat="1" applyFont="1" applyFill="1" applyAlignment="1">
      <alignment vertical="top"/>
      <protection/>
    </xf>
    <xf numFmtId="37" fontId="3" fillId="0" borderId="21" xfId="55" applyNumberFormat="1" applyFont="1" applyFill="1" applyBorder="1" applyAlignment="1">
      <alignment vertical="top"/>
      <protection/>
    </xf>
    <xf numFmtId="0" fontId="6" fillId="0" borderId="0" xfId="55" applyNumberFormat="1" applyFont="1" applyFill="1" applyAlignment="1">
      <alignment horizontal="justify" vertical="top"/>
      <protection/>
    </xf>
    <xf numFmtId="37" fontId="3" fillId="0" borderId="0" xfId="55" applyNumberFormat="1" applyFont="1" applyFill="1" applyAlignment="1">
      <alignment horizontal="right" vertical="top"/>
      <protection/>
    </xf>
    <xf numFmtId="39" fontId="1" fillId="0" borderId="0" xfId="55" applyNumberFormat="1" applyFont="1" applyFill="1" applyAlignment="1">
      <alignment vertical="top"/>
      <protection/>
    </xf>
    <xf numFmtId="0" fontId="1" fillId="0" borderId="0" xfId="55" applyNumberFormat="1" applyFont="1" applyFill="1" applyBorder="1" applyAlignment="1" quotePrefix="1">
      <alignment horizontal="center" vertical="top"/>
      <protection/>
    </xf>
    <xf numFmtId="0" fontId="1" fillId="0" borderId="10" xfId="55" applyNumberFormat="1" applyFont="1" applyFill="1" applyBorder="1" applyAlignment="1">
      <alignment horizontal="center" vertical="top"/>
      <protection/>
    </xf>
    <xf numFmtId="0" fontId="1" fillId="0" borderId="10" xfId="55" applyNumberFormat="1" applyFont="1" applyFill="1" applyBorder="1" applyAlignment="1" quotePrefix="1">
      <alignment horizontal="center" vertical="top"/>
      <protection/>
    </xf>
    <xf numFmtId="0" fontId="1" fillId="0" borderId="0" xfId="55" applyNumberFormat="1" applyFont="1" applyFill="1" applyAlignment="1">
      <alignment vertical="top"/>
      <protection/>
    </xf>
    <xf numFmtId="0" fontId="5" fillId="0" borderId="0" xfId="55" applyNumberFormat="1" applyFont="1" applyFill="1" applyBorder="1" applyAlignment="1">
      <alignment horizontal="center" vertical="top"/>
      <protection/>
    </xf>
    <xf numFmtId="0" fontId="5" fillId="0" borderId="0" xfId="55" applyNumberFormat="1" applyFont="1" applyFill="1" applyBorder="1" applyAlignment="1" quotePrefix="1">
      <alignment horizontal="center" vertical="top"/>
      <protection/>
    </xf>
    <xf numFmtId="169" fontId="1" fillId="36" borderId="0" xfId="55" applyNumberFormat="1" applyFont="1" applyFill="1" applyAlignment="1">
      <alignment horizontal="center" vertical="top"/>
      <protection/>
    </xf>
    <xf numFmtId="169" fontId="4" fillId="0" borderId="15" xfId="55" applyNumberFormat="1" applyFont="1" applyFill="1" applyBorder="1" applyAlignment="1">
      <alignment horizontal="center" vertical="top"/>
      <protection/>
    </xf>
    <xf numFmtId="0" fontId="4" fillId="0" borderId="15" xfId="55" applyNumberFormat="1" applyFont="1" applyFill="1" applyBorder="1" applyAlignment="1">
      <alignment horizontal="center" vertical="top"/>
      <protection/>
    </xf>
    <xf numFmtId="49" fontId="3" fillId="0" borderId="0" xfId="55" applyNumberFormat="1" applyFont="1" applyFill="1" applyAlignment="1">
      <alignment horizontal="center" vertical="top"/>
      <protection/>
    </xf>
    <xf numFmtId="37" fontId="1" fillId="0" borderId="11" xfId="55" applyNumberFormat="1" applyFont="1" applyFill="1" applyBorder="1" applyAlignment="1">
      <alignment vertical="top"/>
      <protection/>
    </xf>
    <xf numFmtId="37" fontId="1" fillId="0" borderId="0" xfId="55" applyNumberFormat="1" applyFont="1" applyFill="1" applyBorder="1" applyAlignment="1">
      <alignment horizontal="right" vertical="top"/>
      <protection/>
    </xf>
    <xf numFmtId="37" fontId="6" fillId="0" borderId="0" xfId="55" applyNumberFormat="1" applyFont="1" applyFill="1" applyBorder="1" applyAlignment="1">
      <alignment horizontal="right" vertical="top"/>
      <protection/>
    </xf>
    <xf numFmtId="37" fontId="6" fillId="0" borderId="0" xfId="55" applyNumberFormat="1" applyFont="1" applyFill="1" applyBorder="1" applyAlignment="1">
      <alignment horizontal="center" vertical="top"/>
      <protection/>
    </xf>
    <xf numFmtId="0" fontId="1" fillId="0" borderId="0" xfId="55" applyNumberFormat="1" applyFont="1" applyFill="1" applyBorder="1" applyAlignment="1">
      <alignment horizontal="right" vertical="top"/>
      <protection/>
    </xf>
    <xf numFmtId="0" fontId="1" fillId="0" borderId="0" xfId="55" applyNumberFormat="1" applyFont="1" applyFill="1" applyBorder="1" applyAlignment="1" quotePrefix="1">
      <alignment horizontal="right" vertical="top"/>
      <protection/>
    </xf>
    <xf numFmtId="14" fontId="1" fillId="0" borderId="0" xfId="55" applyNumberFormat="1" applyFont="1" applyFill="1" applyBorder="1" applyAlignment="1">
      <alignment horizontal="right" vertical="top"/>
      <protection/>
    </xf>
    <xf numFmtId="3" fontId="4" fillId="0" borderId="10" xfId="56" applyNumberFormat="1" applyFont="1" applyFill="1" applyBorder="1" applyAlignment="1">
      <alignment vertical="top" shrinkToFit="1"/>
      <protection/>
    </xf>
    <xf numFmtId="3" fontId="4" fillId="0" borderId="10" xfId="55" applyNumberFormat="1" applyFont="1" applyFill="1" applyBorder="1" applyAlignment="1">
      <alignment vertical="top" shrinkToFit="1"/>
      <protection/>
    </xf>
    <xf numFmtId="0" fontId="1" fillId="0" borderId="0" xfId="55" applyNumberFormat="1" applyFont="1" applyFill="1" applyAlignment="1" quotePrefix="1">
      <alignment horizontal="center" vertical="top"/>
      <protection/>
    </xf>
    <xf numFmtId="3" fontId="4" fillId="0" borderId="0" xfId="56" applyNumberFormat="1" applyFont="1" applyFill="1" applyAlignment="1">
      <alignment vertical="top" shrinkToFit="1"/>
      <protection/>
    </xf>
    <xf numFmtId="3" fontId="4" fillId="0" borderId="0" xfId="55" applyNumberFormat="1" applyFont="1" applyFill="1" applyAlignment="1">
      <alignment vertical="top" shrinkToFit="1"/>
      <protection/>
    </xf>
    <xf numFmtId="3" fontId="4" fillId="0" borderId="23" xfId="56" applyNumberFormat="1" applyFont="1" applyFill="1" applyBorder="1" applyAlignment="1">
      <alignment vertical="top" shrinkToFit="1"/>
      <protection/>
    </xf>
    <xf numFmtId="37" fontId="4" fillId="0" borderId="23" xfId="56" applyNumberFormat="1" applyFont="1" applyFill="1" applyBorder="1" applyAlignment="1">
      <alignment vertical="top" shrinkToFit="1"/>
      <protection/>
    </xf>
    <xf numFmtId="37" fontId="4" fillId="0" borderId="23" xfId="55" applyNumberFormat="1" applyFont="1" applyFill="1" applyBorder="1" applyAlignment="1">
      <alignment vertical="top" shrinkToFit="1"/>
      <protection/>
    </xf>
    <xf numFmtId="0" fontId="5" fillId="0" borderId="15" xfId="56" applyNumberFormat="1" applyFont="1" applyFill="1" applyBorder="1" applyAlignment="1">
      <alignment vertical="top" shrinkToFit="1"/>
      <protection/>
    </xf>
    <xf numFmtId="0" fontId="5" fillId="0" borderId="15" xfId="55" applyNumberFormat="1" applyFont="1" applyFill="1" applyBorder="1" applyAlignment="1">
      <alignment vertical="top" shrinkToFit="1"/>
      <protection/>
    </xf>
    <xf numFmtId="3" fontId="4" fillId="0" borderId="24" xfId="56" applyNumberFormat="1" applyFont="1" applyFill="1" applyBorder="1" applyAlignment="1">
      <alignment vertical="top" shrinkToFit="1"/>
      <protection/>
    </xf>
    <xf numFmtId="37" fontId="4" fillId="0" borderId="24" xfId="56" applyNumberFormat="1" applyFont="1" applyFill="1" applyBorder="1" applyAlignment="1">
      <alignment vertical="top" shrinkToFit="1"/>
      <protection/>
    </xf>
    <xf numFmtId="37" fontId="4" fillId="0" borderId="24" xfId="55" applyNumberFormat="1" applyFont="1" applyFill="1" applyBorder="1" applyAlignment="1">
      <alignment vertical="top" shrinkToFit="1"/>
      <protection/>
    </xf>
    <xf numFmtId="173" fontId="5" fillId="0" borderId="25" xfId="56" applyNumberFormat="1" applyFont="1" applyFill="1" applyBorder="1" applyAlignment="1">
      <alignment vertical="top" shrinkToFit="1"/>
      <protection/>
    </xf>
    <xf numFmtId="0" fontId="5" fillId="0" borderId="25" xfId="56" applyNumberFormat="1" applyFont="1" applyFill="1" applyBorder="1" applyAlignment="1">
      <alignment vertical="top" shrinkToFit="1"/>
      <protection/>
    </xf>
    <xf numFmtId="0" fontId="5" fillId="0" borderId="25" xfId="55" applyNumberFormat="1" applyFont="1" applyFill="1" applyBorder="1" applyAlignment="1">
      <alignment vertical="top" shrinkToFit="1"/>
      <protection/>
    </xf>
    <xf numFmtId="3" fontId="10" fillId="0" borderId="0" xfId="56" applyNumberFormat="1" applyFont="1" applyFill="1" applyAlignment="1">
      <alignment vertical="top" shrinkToFit="1"/>
      <protection/>
    </xf>
    <xf numFmtId="3" fontId="9" fillId="0" borderId="0" xfId="55" applyNumberFormat="1" applyFont="1" applyFill="1" applyAlignment="1">
      <alignment vertical="top" shrinkToFit="1"/>
      <protection/>
    </xf>
    <xf numFmtId="172" fontId="4" fillId="0" borderId="24" xfId="56" applyNumberFormat="1" applyFont="1" applyFill="1" applyBorder="1" applyAlignment="1">
      <alignment vertical="top" shrinkToFit="1"/>
      <protection/>
    </xf>
    <xf numFmtId="3" fontId="4" fillId="0" borderId="24" xfId="55" applyNumberFormat="1" applyFont="1" applyFill="1" applyBorder="1" applyAlignment="1">
      <alignment vertical="top" shrinkToFit="1"/>
      <protection/>
    </xf>
    <xf numFmtId="3" fontId="10" fillId="0" borderId="24" xfId="56" applyNumberFormat="1" applyFont="1" applyFill="1" applyBorder="1" applyAlignment="1">
      <alignment vertical="top" shrinkToFit="1"/>
      <protection/>
    </xf>
    <xf numFmtId="174" fontId="10" fillId="0" borderId="24" xfId="56" applyNumberFormat="1" applyFont="1" applyFill="1" applyBorder="1" applyAlignment="1">
      <alignment vertical="top" shrinkToFit="1"/>
      <protection/>
    </xf>
    <xf numFmtId="174" fontId="5" fillId="0" borderId="24" xfId="55" applyNumberFormat="1" applyFont="1" applyFill="1" applyBorder="1" applyAlignment="1">
      <alignment vertical="top" shrinkToFit="1"/>
      <protection/>
    </xf>
    <xf numFmtId="3" fontId="5" fillId="0" borderId="0" xfId="56" applyNumberFormat="1" applyFont="1" applyFill="1" applyAlignment="1">
      <alignment vertical="top" shrinkToFit="1"/>
      <protection/>
    </xf>
    <xf numFmtId="3" fontId="5" fillId="0" borderId="24" xfId="56" applyNumberFormat="1" applyFont="1" applyFill="1" applyBorder="1" applyAlignment="1">
      <alignment vertical="top" shrinkToFit="1"/>
      <protection/>
    </xf>
    <xf numFmtId="174" fontId="5" fillId="0" borderId="24" xfId="56" applyNumberFormat="1" applyFont="1" applyFill="1" applyBorder="1" applyAlignment="1">
      <alignment vertical="top" shrinkToFit="1"/>
      <protection/>
    </xf>
    <xf numFmtId="172" fontId="10" fillId="0" borderId="24" xfId="42" applyNumberFormat="1" applyFont="1" applyFill="1" applyBorder="1" applyAlignment="1">
      <alignment vertical="top" shrinkToFit="1"/>
    </xf>
    <xf numFmtId="41" fontId="4" fillId="0" borderId="24" xfId="56" applyNumberFormat="1" applyFont="1" applyFill="1" applyBorder="1" applyAlignment="1">
      <alignment vertical="top" shrinkToFit="1"/>
      <protection/>
    </xf>
    <xf numFmtId="3" fontId="4" fillId="0" borderId="12" xfId="55" applyNumberFormat="1" applyFont="1" applyFill="1" applyBorder="1" applyAlignment="1">
      <alignment vertical="top" shrinkToFit="1"/>
      <protection/>
    </xf>
    <xf numFmtId="3" fontId="4" fillId="0" borderId="11" xfId="55" applyNumberFormat="1" applyFont="1" applyFill="1" applyBorder="1" applyAlignment="1">
      <alignment vertical="top" shrinkToFit="1"/>
      <protection/>
    </xf>
    <xf numFmtId="3" fontId="4" fillId="0" borderId="18" xfId="55" applyNumberFormat="1" applyFont="1" applyFill="1" applyBorder="1" applyAlignment="1">
      <alignment vertical="top" shrinkToFit="1"/>
      <protection/>
    </xf>
    <xf numFmtId="0" fontId="5" fillId="0" borderId="14" xfId="55" applyNumberFormat="1" applyFont="1" applyFill="1" applyBorder="1" applyAlignment="1">
      <alignment vertical="top" shrinkToFit="1"/>
      <protection/>
    </xf>
    <xf numFmtId="0" fontId="5" fillId="0" borderId="16" xfId="55" applyNumberFormat="1" applyFont="1" applyFill="1" applyBorder="1" applyAlignment="1">
      <alignment vertical="top" shrinkToFit="1"/>
      <protection/>
    </xf>
    <xf numFmtId="3" fontId="10" fillId="0" borderId="0" xfId="55" applyNumberFormat="1" applyFont="1" applyFill="1" applyAlignment="1">
      <alignment vertical="top" shrinkToFit="1"/>
      <protection/>
    </xf>
    <xf numFmtId="3" fontId="10" fillId="0" borderId="24" xfId="55" applyNumberFormat="1" applyFont="1" applyFill="1" applyBorder="1" applyAlignment="1">
      <alignment vertical="top" shrinkToFit="1"/>
      <protection/>
    </xf>
    <xf numFmtId="175" fontId="10" fillId="0" borderId="24" xfId="55" applyNumberFormat="1" applyFont="1" applyFill="1" applyBorder="1" applyAlignment="1">
      <alignment vertical="top" shrinkToFit="1"/>
      <protection/>
    </xf>
    <xf numFmtId="174" fontId="10" fillId="0" borderId="24" xfId="55" applyNumberFormat="1" applyFont="1" applyFill="1" applyBorder="1" applyAlignment="1">
      <alignment vertical="top" shrinkToFit="1"/>
      <protection/>
    </xf>
    <xf numFmtId="3" fontId="4" fillId="0" borderId="0" xfId="56" applyNumberFormat="1" applyFont="1" applyFill="1" applyBorder="1" applyAlignment="1">
      <alignment vertical="top" shrinkToFit="1"/>
      <protection/>
    </xf>
    <xf numFmtId="0" fontId="5" fillId="0" borderId="10" xfId="56" applyNumberFormat="1" applyFont="1" applyFill="1" applyBorder="1" applyAlignment="1">
      <alignment horizontal="center" vertical="top"/>
      <protection/>
    </xf>
    <xf numFmtId="0" fontId="5" fillId="0" borderId="10" xfId="55" applyNumberFormat="1" applyFont="1" applyFill="1" applyBorder="1" applyAlignment="1">
      <alignment horizontal="center" vertical="top"/>
      <protection/>
    </xf>
    <xf numFmtId="0" fontId="5" fillId="0" borderId="11" xfId="56" applyNumberFormat="1" applyFont="1" applyFill="1" applyBorder="1" applyAlignment="1">
      <alignment horizontal="center" vertical="top"/>
      <protection/>
    </xf>
    <xf numFmtId="0" fontId="4" fillId="0" borderId="11" xfId="55" applyNumberFormat="1" applyFont="1" applyFill="1" applyBorder="1" applyAlignment="1">
      <alignment horizontal="center" vertical="top"/>
      <protection/>
    </xf>
    <xf numFmtId="0" fontId="5" fillId="0" borderId="23" xfId="56" applyNumberFormat="1" applyFont="1" applyFill="1" applyBorder="1" applyAlignment="1">
      <alignment horizontal="center" vertical="top"/>
      <protection/>
    </xf>
    <xf numFmtId="0" fontId="5" fillId="0" borderId="23" xfId="55" applyNumberFormat="1" applyFont="1" applyFill="1" applyBorder="1" applyAlignment="1">
      <alignment horizontal="center" vertical="top"/>
      <protection/>
    </xf>
    <xf numFmtId="3" fontId="16" fillId="0" borderId="23" xfId="56" applyNumberFormat="1" applyFont="1" applyFill="1" applyBorder="1" applyAlignment="1">
      <alignment horizontal="right" vertical="center"/>
      <protection/>
    </xf>
    <xf numFmtId="0" fontId="16" fillId="0" borderId="23" xfId="0" applyFont="1" applyBorder="1" applyAlignment="1">
      <alignment horizontal="right" vertical="center"/>
    </xf>
    <xf numFmtId="0" fontId="5" fillId="0" borderId="26" xfId="56" applyNumberFormat="1" applyFont="1" applyFill="1" applyBorder="1" applyAlignment="1">
      <alignment horizontal="center" vertical="top"/>
      <protection/>
    </xf>
    <xf numFmtId="0" fontId="4" fillId="0" borderId="26" xfId="55" applyNumberFormat="1" applyFont="1" applyFill="1" applyBorder="1" applyAlignment="1">
      <alignment horizontal="center" vertical="top"/>
      <protection/>
    </xf>
    <xf numFmtId="3" fontId="16" fillId="0" borderId="25" xfId="56" applyNumberFormat="1" applyFont="1" applyFill="1" applyBorder="1" applyAlignment="1">
      <alignment horizontal="right" vertical="center"/>
      <protection/>
    </xf>
    <xf numFmtId="0" fontId="16" fillId="0" borderId="25" xfId="0" applyFont="1" applyBorder="1" applyAlignment="1">
      <alignment horizontal="right" vertical="center"/>
    </xf>
    <xf numFmtId="3" fontId="16" fillId="0" borderId="26" xfId="56" applyNumberFormat="1" applyFont="1" applyFill="1" applyBorder="1" applyAlignment="1">
      <alignment horizontal="right" vertical="center"/>
      <protection/>
    </xf>
    <xf numFmtId="0" fontId="16" fillId="0" borderId="26" xfId="0" applyFont="1" applyBorder="1" applyAlignment="1">
      <alignment horizontal="right" vertical="center"/>
    </xf>
    <xf numFmtId="3" fontId="16" fillId="0" borderId="24" xfId="56" applyNumberFormat="1" applyFont="1" applyFill="1" applyBorder="1" applyAlignment="1">
      <alignment horizontal="right" vertical="center"/>
      <protection/>
    </xf>
    <xf numFmtId="0" fontId="16" fillId="0" borderId="24" xfId="0" applyFont="1" applyBorder="1" applyAlignment="1">
      <alignment horizontal="right" vertical="center"/>
    </xf>
    <xf numFmtId="3" fontId="16" fillId="0" borderId="24" xfId="56" applyNumberFormat="1" applyFont="1" applyFill="1" applyBorder="1" applyAlignment="1">
      <alignment horizontal="right" vertical="top"/>
      <protection/>
    </xf>
    <xf numFmtId="0" fontId="16" fillId="0" borderId="24" xfId="0" applyFont="1" applyBorder="1" applyAlignment="1">
      <alignment horizontal="right" vertical="top"/>
    </xf>
    <xf numFmtId="0" fontId="16" fillId="0" borderId="24" xfId="0" applyFont="1" applyBorder="1" applyAlignment="1">
      <alignment vertical="top"/>
    </xf>
    <xf numFmtId="3" fontId="16" fillId="0" borderId="26" xfId="56" applyNumberFormat="1" applyFont="1" applyFill="1" applyBorder="1" applyAlignment="1">
      <alignment horizontal="right" vertical="top"/>
      <protection/>
    </xf>
    <xf numFmtId="0" fontId="16" fillId="0" borderId="26" xfId="0" applyFont="1" applyBorder="1" applyAlignment="1">
      <alignment vertical="top"/>
    </xf>
    <xf numFmtId="3" fontId="17" fillId="0" borderId="24" xfId="56" applyNumberFormat="1" applyFont="1" applyFill="1" applyBorder="1" applyAlignment="1">
      <alignment horizontal="right" vertical="top"/>
      <protection/>
    </xf>
    <xf numFmtId="0" fontId="17" fillId="0" borderId="24" xfId="0" applyFont="1" applyBorder="1" applyAlignment="1">
      <alignment vertical="top"/>
    </xf>
    <xf numFmtId="0" fontId="4" fillId="0" borderId="26" xfId="55" applyNumberFormat="1" applyFont="1" applyFill="1" applyBorder="1" applyAlignment="1">
      <alignment horizontal="center" vertical="center"/>
      <protection/>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top"/>
    </xf>
    <xf numFmtId="3" fontId="5" fillId="0" borderId="10" xfId="56" applyNumberFormat="1" applyFont="1" applyFill="1" applyBorder="1" applyAlignment="1">
      <alignment vertical="top" shrinkToFit="1"/>
      <protection/>
    </xf>
    <xf numFmtId="3" fontId="5" fillId="0" borderId="10" xfId="55" applyNumberFormat="1" applyFont="1" applyFill="1" applyBorder="1" applyAlignment="1">
      <alignment vertical="top" shrinkToFit="1"/>
      <protection/>
    </xf>
    <xf numFmtId="0" fontId="0" fillId="0" borderId="26" xfId="0" applyBorder="1" applyAlignment="1">
      <alignment vertical="top"/>
    </xf>
    <xf numFmtId="3" fontId="5" fillId="0" borderId="0" xfId="55" applyNumberFormat="1" applyFont="1" applyFill="1" applyAlignment="1">
      <alignment vertical="top" shrinkToFit="1"/>
      <protection/>
    </xf>
    <xf numFmtId="0" fontId="4" fillId="0" borderId="15" xfId="56" applyNumberFormat="1" applyFont="1" applyFill="1" applyBorder="1" applyAlignment="1">
      <alignment vertical="top" shrinkToFit="1"/>
      <protection/>
    </xf>
    <xf numFmtId="0" fontId="4" fillId="0" borderId="15" xfId="55" applyNumberFormat="1" applyFont="1" applyFill="1" applyBorder="1" applyAlignment="1">
      <alignment vertical="top" shrinkToFit="1"/>
      <protection/>
    </xf>
    <xf numFmtId="0" fontId="16" fillId="0" borderId="24" xfId="0" applyFont="1" applyFill="1" applyBorder="1" applyAlignment="1">
      <alignment horizontal="right" vertical="center"/>
    </xf>
    <xf numFmtId="3" fontId="5" fillId="0" borderId="0" xfId="56" applyNumberFormat="1" applyFont="1" applyFill="1" applyBorder="1" applyAlignment="1">
      <alignment vertical="top" shrinkToFit="1"/>
      <protection/>
    </xf>
    <xf numFmtId="3" fontId="17" fillId="0" borderId="24" xfId="0" applyNumberFormat="1" applyFont="1" applyBorder="1" applyAlignment="1">
      <alignment vertical="top"/>
    </xf>
    <xf numFmtId="0" fontId="16" fillId="0" borderId="26" xfId="0" applyFont="1" applyFill="1" applyBorder="1" applyAlignment="1">
      <alignment vertical="top"/>
    </xf>
    <xf numFmtId="0" fontId="16" fillId="0" borderId="24" xfId="0" applyFont="1" applyFill="1" applyBorder="1" applyAlignment="1">
      <alignment horizontal="right" vertical="top"/>
    </xf>
    <xf numFmtId="169" fontId="83" fillId="0" borderId="0" xfId="55" applyNumberFormat="1" applyFont="1" applyFill="1" applyBorder="1" applyAlignment="1">
      <alignment horizontal="center" vertical="center" wrapText="1"/>
      <protection/>
    </xf>
    <xf numFmtId="169" fontId="83" fillId="0" borderId="0" xfId="55" applyNumberFormat="1" applyFont="1" applyFill="1" applyBorder="1" applyAlignment="1">
      <alignment horizontal="right" vertical="center" wrapText="1"/>
      <protection/>
    </xf>
    <xf numFmtId="37" fontId="83" fillId="0" borderId="0" xfId="55" applyNumberFormat="1" applyFont="1" applyFill="1" applyAlignment="1">
      <alignment horizontal="center" vertical="top"/>
      <protection/>
    </xf>
    <xf numFmtId="37" fontId="83" fillId="0" borderId="0" xfId="55" applyNumberFormat="1" applyFont="1" applyFill="1" applyAlignment="1">
      <alignment horizontal="right" vertical="top"/>
      <protection/>
    </xf>
    <xf numFmtId="169" fontId="3" fillId="0" borderId="0" xfId="55" applyNumberFormat="1" applyFont="1" applyFill="1" applyBorder="1" applyAlignment="1">
      <alignment horizontal="right" vertical="top"/>
      <protection/>
    </xf>
    <xf numFmtId="37" fontId="3" fillId="0" borderId="0" xfId="55" applyNumberFormat="1" applyFont="1" applyFill="1" applyBorder="1" applyAlignment="1">
      <alignment horizontal="right" vertical="top"/>
      <protection/>
    </xf>
    <xf numFmtId="37" fontId="6" fillId="0" borderId="0" xfId="55" applyNumberFormat="1" applyFont="1" applyFill="1" applyAlignment="1">
      <alignment vertical="top"/>
      <protection/>
    </xf>
    <xf numFmtId="41" fontId="6" fillId="0" borderId="11" xfId="55" applyNumberFormat="1" applyFont="1" applyFill="1" applyBorder="1" applyAlignment="1">
      <alignment horizontal="center" vertical="top"/>
      <protection/>
    </xf>
    <xf numFmtId="41" fontId="6" fillId="0" borderId="21" xfId="55" applyNumberFormat="1" applyFont="1" applyFill="1" applyBorder="1" applyAlignment="1">
      <alignment horizontal="center" vertical="top"/>
      <protection/>
    </xf>
    <xf numFmtId="41" fontId="6" fillId="0" borderId="0" xfId="55" applyNumberFormat="1" applyFont="1" applyFill="1" applyBorder="1" applyAlignment="1">
      <alignment horizontal="center" vertical="top"/>
      <protection/>
    </xf>
    <xf numFmtId="169" fontId="1" fillId="0" borderId="0" xfId="56" applyNumberFormat="1" applyFont="1" applyFill="1" applyAlignment="1">
      <alignment horizontal="center" vertical="center" wrapText="1"/>
      <protection/>
    </xf>
    <xf numFmtId="37" fontId="1" fillId="0" borderId="0" xfId="55" applyNumberFormat="1" applyFont="1" applyFill="1" applyBorder="1" applyAlignment="1">
      <alignment vertical="top"/>
      <protection/>
    </xf>
    <xf numFmtId="37" fontId="1" fillId="0" borderId="27" xfId="55" applyNumberFormat="1" applyFont="1" applyFill="1" applyBorder="1" applyAlignment="1">
      <alignment vertical="top"/>
      <protection/>
    </xf>
    <xf numFmtId="0" fontId="1" fillId="0" borderId="10" xfId="55" applyNumberFormat="1" applyFont="1" applyFill="1" applyBorder="1" applyAlignment="1">
      <alignment horizontal="center" vertical="center" wrapText="1"/>
      <protection/>
    </xf>
    <xf numFmtId="169" fontId="4" fillId="0" borderId="28" xfId="55" applyNumberFormat="1" applyFont="1" applyFill="1" applyBorder="1" applyAlignment="1">
      <alignment horizontal="center" vertical="top"/>
      <protection/>
    </xf>
    <xf numFmtId="0" fontId="3" fillId="0" borderId="0" xfId="55" applyNumberFormat="1" applyFont="1" applyFill="1" applyAlignment="1">
      <alignment horizontal="center" vertical="center" wrapText="1"/>
      <protection/>
    </xf>
    <xf numFmtId="37" fontId="1" fillId="0" borderId="10" xfId="55" applyNumberFormat="1" applyFont="1" applyFill="1" applyBorder="1" applyAlignment="1">
      <alignment vertical="top"/>
      <protection/>
    </xf>
    <xf numFmtId="169" fontId="85" fillId="0" borderId="0" xfId="55" applyNumberFormat="1" applyFont="1" applyFill="1" applyBorder="1" applyAlignment="1">
      <alignment horizontal="center" vertical="top"/>
      <protection/>
    </xf>
    <xf numFmtId="41" fontId="1" fillId="0" borderId="0" xfId="55" applyNumberFormat="1" applyFont="1" applyFill="1" applyAlignment="1">
      <alignment vertical="top"/>
      <protection/>
    </xf>
    <xf numFmtId="41" fontId="3" fillId="0" borderId="0" xfId="55" applyNumberFormat="1" applyFont="1" applyFill="1" applyAlignment="1">
      <alignment vertical="top"/>
      <protection/>
    </xf>
    <xf numFmtId="41" fontId="3" fillId="0" borderId="21" xfId="55" applyNumberFormat="1" applyFont="1" applyFill="1" applyBorder="1" applyAlignment="1">
      <alignment vertical="top"/>
      <protection/>
    </xf>
    <xf numFmtId="0" fontId="1" fillId="0" borderId="0" xfId="55" applyNumberFormat="1" applyFont="1" applyFill="1" applyAlignment="1" quotePrefix="1">
      <alignment horizontal="left" vertical="top" wrapText="1"/>
      <protection/>
    </xf>
    <xf numFmtId="0" fontId="3" fillId="0" borderId="0" xfId="55" applyNumberFormat="1" applyFont="1" applyFill="1" applyAlignment="1">
      <alignment horizontal="right" vertical="top"/>
      <protection/>
    </xf>
    <xf numFmtId="14" fontId="1" fillId="0" borderId="0" xfId="55" applyNumberFormat="1" applyFont="1" applyFill="1" applyAlignment="1">
      <alignment horizontal="right" vertical="top"/>
      <protection/>
    </xf>
    <xf numFmtId="41" fontId="1" fillId="0" borderId="11" xfId="55" applyNumberFormat="1" applyFont="1" applyFill="1" applyBorder="1" applyAlignment="1">
      <alignment vertical="top"/>
      <protection/>
    </xf>
    <xf numFmtId="49" fontId="3" fillId="0" borderId="0" xfId="55" applyNumberFormat="1" applyFont="1" applyFill="1" applyAlignment="1">
      <alignment horizontal="right" vertical="top"/>
      <protection/>
    </xf>
    <xf numFmtId="0" fontId="3" fillId="0" borderId="0" xfId="58" applyNumberFormat="1" applyFont="1" applyFill="1" applyBorder="1" applyAlignment="1" applyProtection="1">
      <alignment horizontal="center"/>
      <protection hidden="1"/>
    </xf>
    <xf numFmtId="0" fontId="3" fillId="0" borderId="11" xfId="58" applyNumberFormat="1" applyFont="1" applyBorder="1" applyAlignment="1" applyProtection="1">
      <alignment horizontal="center" vertical="top"/>
      <protection hidden="1"/>
    </xf>
    <xf numFmtId="0" fontId="1" fillId="0" borderId="0" xfId="58" applyNumberFormat="1" applyFont="1" applyBorder="1" applyAlignment="1" applyProtection="1">
      <alignment horizontal="center" vertical="top"/>
      <protection hidden="1"/>
    </xf>
    <xf numFmtId="0" fontId="1" fillId="0" borderId="0" xfId="58" applyNumberFormat="1" applyFont="1" applyFill="1" applyBorder="1" applyAlignment="1" applyProtection="1">
      <alignment horizontal="center" vertical="top"/>
      <protection hidden="1"/>
    </xf>
    <xf numFmtId="0" fontId="25" fillId="0" borderId="0" xfId="0" applyFont="1" applyAlignment="1">
      <alignment horizontal="left" wrapText="1"/>
    </xf>
    <xf numFmtId="49" fontId="1" fillId="0" borderId="0" xfId="55" applyNumberFormat="1" applyFont="1" applyFill="1" applyAlignment="1">
      <alignment horizontal="center" vertical="top"/>
      <protection/>
    </xf>
    <xf numFmtId="0" fontId="3" fillId="0" borderId="0" xfId="56" applyNumberFormat="1" applyFont="1" applyFill="1" applyAlignment="1">
      <alignment horizontal="left" vertical="top"/>
      <protection/>
    </xf>
    <xf numFmtId="169" fontId="4" fillId="0" borderId="0" xfId="55" applyNumberFormat="1" applyFont="1" applyFill="1" applyBorder="1" applyAlignment="1">
      <alignment horizontal="center" vertical="top"/>
      <protection/>
    </xf>
    <xf numFmtId="169" fontId="32" fillId="0" borderId="0" xfId="56" applyNumberFormat="1" applyFont="1" applyFill="1" applyAlignment="1">
      <alignment horizontal="center" vertical="top"/>
      <protection/>
    </xf>
    <xf numFmtId="169" fontId="33" fillId="0" borderId="0" xfId="56" applyNumberFormat="1" applyFont="1" applyFill="1" applyAlignment="1">
      <alignment horizontal="center" vertical="top"/>
      <protection/>
    </xf>
    <xf numFmtId="169" fontId="32" fillId="0" borderId="0" xfId="55" applyNumberFormat="1" applyFont="1" applyFill="1" applyBorder="1" applyAlignment="1">
      <alignment horizontal="center" vertical="top"/>
      <protection/>
    </xf>
    <xf numFmtId="169" fontId="3" fillId="0" borderId="0" xfId="55" applyNumberFormat="1" applyFont="1" applyFill="1" applyBorder="1" applyAlignment="1">
      <alignment horizontal="center" vertical="top"/>
      <protection/>
    </xf>
    <xf numFmtId="37" fontId="32" fillId="0" borderId="0" xfId="55" applyNumberFormat="1" applyFont="1" applyFill="1" applyBorder="1" applyAlignment="1">
      <alignment horizontal="center" vertical="top"/>
      <protection/>
    </xf>
    <xf numFmtId="169" fontId="33" fillId="0" borderId="0" xfId="55" applyNumberFormat="1" applyFont="1" applyFill="1" applyBorder="1" applyAlignment="1">
      <alignment horizontal="center" vertical="top"/>
      <protection/>
    </xf>
    <xf numFmtId="41" fontId="1" fillId="0" borderId="0" xfId="56" applyNumberFormat="1" applyFont="1" applyFill="1" applyAlignment="1">
      <alignment horizontal="center" vertical="top"/>
      <protection/>
    </xf>
    <xf numFmtId="37" fontId="32" fillId="0" borderId="11" xfId="56" applyNumberFormat="1" applyFont="1" applyFill="1" applyBorder="1" applyAlignment="1">
      <alignment horizontal="center" shrinkToFit="1"/>
      <protection/>
    </xf>
    <xf numFmtId="0" fontId="4" fillId="0" borderId="25" xfId="56" applyNumberFormat="1" applyFont="1" applyFill="1" applyBorder="1" applyAlignment="1">
      <alignment horizontal="center" vertical="center" wrapText="1"/>
      <protection/>
    </xf>
    <xf numFmtId="37" fontId="32" fillId="0" borderId="11" xfId="56" applyNumberFormat="1" applyFont="1" applyFill="1" applyBorder="1" applyAlignment="1">
      <alignment horizontal="center"/>
      <protection/>
    </xf>
    <xf numFmtId="41" fontId="5" fillId="0" borderId="0" xfId="56" applyNumberFormat="1" applyFont="1" applyFill="1" applyAlignment="1">
      <alignment horizontal="center" vertical="top"/>
      <protection/>
    </xf>
    <xf numFmtId="37" fontId="4" fillId="0" borderId="21" xfId="56" applyNumberFormat="1" applyFont="1" applyFill="1" applyBorder="1" applyAlignment="1">
      <alignment horizontal="center"/>
      <protection/>
    </xf>
    <xf numFmtId="41" fontId="5" fillId="0" borderId="0" xfId="56" applyNumberFormat="1" applyFont="1" applyFill="1" applyAlignment="1">
      <alignment horizontal="right" vertical="top"/>
      <protection/>
    </xf>
    <xf numFmtId="0" fontId="4" fillId="0" borderId="25" xfId="55" applyNumberFormat="1" applyFont="1" applyFill="1" applyBorder="1" applyAlignment="1">
      <alignment horizontal="center" vertical="center" wrapText="1"/>
      <protection/>
    </xf>
    <xf numFmtId="0" fontId="14" fillId="0" borderId="29" xfId="57" applyNumberFormat="1" applyFont="1" applyFill="1" applyBorder="1" applyAlignment="1">
      <alignment horizontal="center"/>
      <protection/>
    </xf>
    <xf numFmtId="0" fontId="14" fillId="0" borderId="21" xfId="57" applyNumberFormat="1" applyFont="1" applyFill="1" applyBorder="1" applyAlignment="1">
      <alignment horizontal="center"/>
      <protection/>
    </xf>
    <xf numFmtId="0" fontId="14" fillId="0" borderId="30" xfId="57" applyNumberFormat="1" applyFont="1" applyFill="1" applyBorder="1" applyAlignment="1">
      <alignment horizontal="center"/>
      <protection/>
    </xf>
    <xf numFmtId="37" fontId="4" fillId="0" borderId="31" xfId="56" applyNumberFormat="1" applyFont="1" applyFill="1" applyBorder="1" applyAlignment="1">
      <alignment horizontal="center" shrinkToFit="1"/>
      <protection/>
    </xf>
    <xf numFmtId="37" fontId="22" fillId="0" borderId="31" xfId="56" applyNumberFormat="1" applyFont="1" applyFill="1" applyBorder="1" applyAlignment="1">
      <alignment horizontal="center"/>
      <protection/>
    </xf>
    <xf numFmtId="37" fontId="19" fillId="0" borderId="31" xfId="56" applyNumberFormat="1" applyFont="1" applyFill="1" applyBorder="1" applyAlignment="1">
      <alignment horizontal="center"/>
      <protection/>
    </xf>
    <xf numFmtId="41" fontId="32" fillId="0" borderId="0" xfId="56" applyNumberFormat="1" applyFont="1" applyFill="1" applyAlignment="1">
      <alignment horizontal="center" vertical="top"/>
      <protection/>
    </xf>
    <xf numFmtId="0" fontId="3" fillId="0" borderId="0" xfId="55" applyNumberFormat="1" applyFont="1" applyFill="1" applyAlignment="1">
      <alignment horizontal="left" vertical="top"/>
      <protection/>
    </xf>
    <xf numFmtId="49" fontId="8" fillId="0" borderId="0" xfId="55" applyNumberFormat="1" applyFont="1" applyFill="1" applyBorder="1" applyAlignment="1">
      <alignment horizontal="center" vertical="top"/>
      <protection/>
    </xf>
    <xf numFmtId="49" fontId="3" fillId="0" borderId="0" xfId="55" applyNumberFormat="1" applyFont="1" applyFill="1" applyBorder="1" applyAlignment="1">
      <alignment horizontal="center" vertical="top"/>
      <protection/>
    </xf>
    <xf numFmtId="0" fontId="3" fillId="0" borderId="10" xfId="55" applyNumberFormat="1" applyFont="1" applyFill="1" applyBorder="1" applyAlignment="1">
      <alignment horizontal="center" vertical="top"/>
      <protection/>
    </xf>
    <xf numFmtId="169" fontId="5" fillId="0" borderId="11" xfId="55" applyNumberFormat="1" applyFont="1" applyFill="1" applyBorder="1" applyAlignment="1">
      <alignment horizontal="center" vertical="top"/>
      <protection/>
    </xf>
    <xf numFmtId="0" fontId="34" fillId="0" borderId="10" xfId="58" applyNumberFormat="1" applyFont="1" applyFill="1" applyBorder="1" applyAlignment="1" applyProtection="1">
      <alignment horizontal="center" vertical="top"/>
      <protection hidden="1"/>
    </xf>
    <xf numFmtId="0" fontId="25" fillId="0" borderId="0" xfId="0" applyFont="1" applyAlignment="1" quotePrefix="1">
      <alignment horizontal="left" wrapText="1"/>
    </xf>
    <xf numFmtId="0" fontId="25" fillId="0" borderId="0" xfId="0" applyFont="1" applyAlignment="1">
      <alignment horizontal="center" vertical="center" wrapText="1"/>
    </xf>
    <xf numFmtId="0" fontId="35" fillId="0" borderId="0" xfId="58" applyNumberFormat="1" applyFont="1" applyFill="1" applyBorder="1" applyAlignment="1" applyProtection="1">
      <alignment horizontal="center"/>
      <protection hidden="1"/>
    </xf>
    <xf numFmtId="0" fontId="35" fillId="0" borderId="11" xfId="58" applyNumberFormat="1" applyFont="1" applyBorder="1" applyAlignment="1" applyProtection="1">
      <alignment horizontal="center" vertical="top"/>
      <protection hidden="1"/>
    </xf>
    <xf numFmtId="0" fontId="34" fillId="0" borderId="0" xfId="58" applyNumberFormat="1" applyFont="1" applyBorder="1" applyAlignment="1" applyProtection="1">
      <alignment horizontal="center" vertical="top"/>
      <protection hidden="1"/>
    </xf>
    <xf numFmtId="0" fontId="34" fillId="0" borderId="0" xfId="58" applyNumberFormat="1" applyFont="1" applyFill="1" applyBorder="1" applyAlignment="1" applyProtection="1">
      <alignment horizontal="center" vertical="top"/>
      <protection hidden="1"/>
    </xf>
    <xf numFmtId="0" fontId="24" fillId="0" borderId="0" xfId="0" applyFont="1" applyAlignment="1">
      <alignment horizontal="center"/>
    </xf>
    <xf numFmtId="0" fontId="25" fillId="0" borderId="0" xfId="0" applyFont="1" applyAlignment="1" quotePrefix="1">
      <alignment wrapText="1"/>
    </xf>
    <xf numFmtId="0" fontId="25" fillId="0" borderId="0" xfId="0" applyFont="1" applyAlignment="1">
      <alignment horizontal="center" wrapText="1"/>
    </xf>
    <xf numFmtId="0" fontId="25" fillId="0" borderId="0" xfId="0" applyFont="1" applyAlignment="1">
      <alignment horizontal="left"/>
    </xf>
    <xf numFmtId="0" fontId="44" fillId="0" borderId="0" xfId="0" applyFont="1" applyAlignment="1">
      <alignment horizontal="left" wrapText="1"/>
    </xf>
    <xf numFmtId="0" fontId="35" fillId="0" borderId="0" xfId="55" applyNumberFormat="1" applyFont="1" applyFill="1" applyBorder="1" applyAlignment="1">
      <alignment horizontal="center" vertical="top"/>
      <protection/>
    </xf>
    <xf numFmtId="0" fontId="35" fillId="0" borderId="0" xfId="55" applyNumberFormat="1" applyFont="1" applyFill="1" applyAlignment="1">
      <alignment horizontal="center" vertical="top"/>
      <protection/>
    </xf>
    <xf numFmtId="49" fontId="35" fillId="0" borderId="0" xfId="55" applyNumberFormat="1" applyFont="1" applyFill="1" applyAlignment="1">
      <alignment horizontal="center" vertical="top"/>
      <protection/>
    </xf>
    <xf numFmtId="0" fontId="34" fillId="0" borderId="0" xfId="55" applyNumberFormat="1" applyFont="1" applyFill="1" applyAlignment="1">
      <alignment horizontal="right" vertical="top"/>
      <protection/>
    </xf>
    <xf numFmtId="0" fontId="34" fillId="0" borderId="0" xfId="55" applyNumberFormat="1" applyFont="1" applyFill="1" applyAlignment="1" quotePrefix="1">
      <alignment horizontal="right" vertical="top"/>
      <protection/>
    </xf>
    <xf numFmtId="14" fontId="34" fillId="0" borderId="0" xfId="55" applyNumberFormat="1" applyFont="1" applyFill="1" applyAlignment="1">
      <alignment horizontal="right" vertical="top"/>
      <protection/>
    </xf>
    <xf numFmtId="41" fontId="34" fillId="0" borderId="11" xfId="55" applyNumberFormat="1" applyFont="1" applyFill="1" applyBorder="1" applyAlignment="1">
      <alignment vertical="top"/>
      <protection/>
    </xf>
    <xf numFmtId="37" fontId="34" fillId="0" borderId="11" xfId="55" applyNumberFormat="1" applyFont="1" applyFill="1" applyBorder="1" applyAlignment="1">
      <alignment vertical="top"/>
      <protection/>
    </xf>
    <xf numFmtId="41" fontId="34" fillId="0" borderId="0" xfId="55" applyNumberFormat="1" applyFont="1" applyFill="1" applyAlignment="1">
      <alignment vertical="top"/>
      <protection/>
    </xf>
    <xf numFmtId="37" fontId="34" fillId="0" borderId="0" xfId="55" applyNumberFormat="1" applyFont="1" applyFill="1" applyAlignment="1">
      <alignment vertical="top"/>
      <protection/>
    </xf>
    <xf numFmtId="41" fontId="35" fillId="0" borderId="21" xfId="55" applyNumberFormat="1" applyFont="1" applyFill="1" applyBorder="1" applyAlignment="1">
      <alignment vertical="top"/>
      <protection/>
    </xf>
    <xf numFmtId="37" fontId="35" fillId="0" borderId="21" xfId="55" applyNumberFormat="1" applyFont="1" applyFill="1" applyBorder="1" applyAlignment="1">
      <alignment vertical="top"/>
      <protection/>
    </xf>
    <xf numFmtId="0" fontId="35" fillId="0" borderId="0" xfId="55" applyNumberFormat="1" applyFont="1" applyFill="1" applyAlignment="1">
      <alignment horizontal="right" vertical="top"/>
      <protection/>
    </xf>
    <xf numFmtId="49" fontId="35" fillId="0" borderId="0" xfId="55" applyNumberFormat="1" applyFont="1" applyFill="1" applyAlignment="1">
      <alignment horizontal="right" vertical="top"/>
      <protection/>
    </xf>
    <xf numFmtId="0" fontId="34" fillId="0" borderId="0" xfId="55" applyNumberFormat="1" applyFont="1" applyFill="1" applyBorder="1" applyAlignment="1">
      <alignment horizontal="center" vertical="center" wrapText="1"/>
      <protection/>
    </xf>
    <xf numFmtId="41" fontId="34" fillId="0" borderId="0" xfId="55" applyNumberFormat="1" applyFont="1" applyFill="1" applyBorder="1" applyAlignment="1">
      <alignment horizontal="center" vertical="center" wrapText="1"/>
      <protection/>
    </xf>
    <xf numFmtId="41" fontId="33" fillId="0" borderId="0" xfId="55" applyNumberFormat="1" applyFont="1" applyFill="1" applyBorder="1" applyAlignment="1">
      <alignment horizontal="center" vertical="center" wrapText="1"/>
      <protection/>
    </xf>
    <xf numFmtId="0" fontId="34" fillId="0" borderId="0" xfId="55" applyNumberFormat="1" applyFont="1" applyFill="1" applyAlignment="1" quotePrefix="1">
      <alignment horizontal="left" vertical="top" wrapText="1"/>
      <protection/>
    </xf>
    <xf numFmtId="41" fontId="35" fillId="0" borderId="11" xfId="55" applyNumberFormat="1" applyFont="1" applyFill="1" applyBorder="1" applyAlignment="1">
      <alignment vertical="top"/>
      <protection/>
    </xf>
    <xf numFmtId="0" fontId="34" fillId="0" borderId="0" xfId="55" applyNumberFormat="1" applyFont="1" applyFill="1" applyAlignment="1">
      <alignment horizontal="left" vertical="center" wrapText="1"/>
      <protection/>
    </xf>
    <xf numFmtId="41" fontId="34" fillId="0" borderId="0" xfId="55" applyNumberFormat="1" applyFont="1" applyFill="1" applyAlignment="1">
      <alignment horizontal="center" vertical="top"/>
      <protection/>
    </xf>
    <xf numFmtId="0" fontId="35" fillId="0" borderId="0" xfId="55" applyNumberFormat="1" applyFont="1" applyFill="1" applyAlignment="1">
      <alignment horizontal="left" vertical="center" wrapText="1"/>
      <protection/>
    </xf>
    <xf numFmtId="41" fontId="35" fillId="0" borderId="0" xfId="55" applyNumberFormat="1" applyFont="1" applyFill="1" applyAlignment="1">
      <alignment vertical="top"/>
      <protection/>
    </xf>
    <xf numFmtId="0" fontId="34" fillId="0" borderId="0" xfId="55" applyNumberFormat="1" applyFont="1" applyFill="1" applyBorder="1" applyAlignment="1">
      <alignment horizontal="center" vertical="top"/>
      <protection/>
    </xf>
    <xf numFmtId="41" fontId="37" fillId="0" borderId="0" xfId="55" applyNumberFormat="1" applyFont="1" applyFill="1" applyAlignment="1">
      <alignment vertical="top"/>
      <protection/>
    </xf>
    <xf numFmtId="37" fontId="37" fillId="0" borderId="0" xfId="55" applyNumberFormat="1" applyFont="1" applyFill="1" applyAlignment="1">
      <alignment vertical="top"/>
      <protection/>
    </xf>
    <xf numFmtId="0" fontId="35" fillId="0" borderId="10" xfId="55" applyNumberFormat="1" applyFont="1" applyFill="1" applyBorder="1" applyAlignment="1">
      <alignment horizontal="center" vertical="top"/>
      <protection/>
    </xf>
    <xf numFmtId="169" fontId="34" fillId="0" borderId="0" xfId="55" applyNumberFormat="1" applyFont="1" applyFill="1" applyBorder="1" applyAlignment="1">
      <alignment horizontal="center" vertical="top"/>
      <protection/>
    </xf>
    <xf numFmtId="169" fontId="34" fillId="0" borderId="11" xfId="55" applyNumberFormat="1" applyFont="1" applyFill="1" applyBorder="1" applyAlignment="1">
      <alignment horizontal="center" vertical="top"/>
      <protection/>
    </xf>
    <xf numFmtId="169" fontId="86" fillId="0" borderId="11" xfId="55" applyNumberFormat="1" applyFont="1" applyFill="1" applyBorder="1" applyAlignment="1">
      <alignment horizontal="center" vertical="top"/>
      <protection/>
    </xf>
    <xf numFmtId="169" fontId="40" fillId="0" borderId="0" xfId="55" applyNumberFormat="1" applyFont="1" applyFill="1" applyBorder="1" applyAlignment="1">
      <alignment horizontal="center" vertical="top"/>
      <protection/>
    </xf>
    <xf numFmtId="169" fontId="86" fillId="0" borderId="0" xfId="55" applyNumberFormat="1" applyFont="1" applyFill="1" applyBorder="1" applyAlignment="1">
      <alignment horizontal="center" vertical="top"/>
      <protection/>
    </xf>
    <xf numFmtId="37" fontId="34" fillId="0" borderId="10" xfId="55" applyNumberFormat="1" applyFont="1" applyFill="1" applyBorder="1" applyAlignment="1">
      <alignment vertical="top"/>
      <protection/>
    </xf>
    <xf numFmtId="169" fontId="35" fillId="0" borderId="28" xfId="55" applyNumberFormat="1" applyFont="1" applyFill="1" applyBorder="1" applyAlignment="1">
      <alignment horizontal="center" vertical="top"/>
      <protection/>
    </xf>
    <xf numFmtId="37" fontId="34" fillId="0" borderId="0" xfId="55" applyNumberFormat="1" applyFont="1" applyFill="1" applyBorder="1" applyAlignment="1">
      <alignment vertical="top"/>
      <protection/>
    </xf>
    <xf numFmtId="37" fontId="34" fillId="0" borderId="27" xfId="55" applyNumberFormat="1" applyFont="1" applyFill="1" applyBorder="1" applyAlignment="1">
      <alignment vertical="top"/>
      <protection/>
    </xf>
    <xf numFmtId="0" fontId="35" fillId="0" borderId="0" xfId="55" applyNumberFormat="1" applyFont="1" applyFill="1" applyAlignment="1">
      <alignment horizontal="center" vertical="center" wrapText="1"/>
      <protection/>
    </xf>
    <xf numFmtId="0" fontId="34" fillId="0" borderId="10" xfId="55" applyNumberFormat="1" applyFont="1" applyFill="1" applyBorder="1" applyAlignment="1">
      <alignment horizontal="center" vertical="center" wrapText="1"/>
      <protection/>
    </xf>
    <xf numFmtId="0" fontId="34" fillId="0" borderId="10" xfId="55" applyNumberFormat="1" applyFont="1" applyFill="1" applyBorder="1" applyAlignment="1">
      <alignment horizontal="center" vertical="center"/>
      <protection/>
    </xf>
    <xf numFmtId="0" fontId="34" fillId="0" borderId="10" xfId="55" applyNumberFormat="1" applyFont="1" applyFill="1" applyBorder="1" applyAlignment="1">
      <alignment horizontal="center" vertical="top"/>
      <protection/>
    </xf>
    <xf numFmtId="41" fontId="37" fillId="0" borderId="11" xfId="55" applyNumberFormat="1" applyFont="1" applyFill="1" applyBorder="1" applyAlignment="1">
      <alignment horizontal="center" vertical="top"/>
      <protection/>
    </xf>
    <xf numFmtId="41" fontId="37" fillId="0" borderId="0" xfId="55" applyNumberFormat="1" applyFont="1" applyFill="1" applyAlignment="1">
      <alignment horizontal="center" vertical="top"/>
      <protection/>
    </xf>
    <xf numFmtId="41" fontId="37" fillId="0" borderId="0" xfId="55" applyNumberFormat="1" applyFont="1" applyFill="1" applyBorder="1" applyAlignment="1">
      <alignment horizontal="center" vertical="top"/>
      <protection/>
    </xf>
    <xf numFmtId="41" fontId="37" fillId="0" borderId="21" xfId="55" applyNumberFormat="1" applyFont="1" applyFill="1" applyBorder="1" applyAlignment="1">
      <alignment horizontal="center" vertical="top"/>
      <protection/>
    </xf>
    <xf numFmtId="0" fontId="35" fillId="0" borderId="0" xfId="56" applyNumberFormat="1" applyFont="1" applyFill="1" applyAlignment="1">
      <alignment horizontal="center" vertical="center" wrapText="1"/>
      <protection/>
    </xf>
    <xf numFmtId="169" fontId="34" fillId="0" borderId="0" xfId="56" applyNumberFormat="1" applyFont="1" applyFill="1" applyAlignment="1">
      <alignment horizontal="center" vertical="center" wrapText="1"/>
      <protection/>
    </xf>
    <xf numFmtId="169" fontId="34" fillId="0" borderId="0" xfId="55" applyNumberFormat="1" applyFont="1" applyFill="1" applyAlignment="1">
      <alignment horizontal="center" vertical="top"/>
      <protection/>
    </xf>
    <xf numFmtId="169" fontId="35" fillId="0" borderId="0" xfId="56" applyNumberFormat="1" applyFont="1" applyFill="1" applyAlignment="1">
      <alignment horizontal="center" vertical="top"/>
      <protection/>
    </xf>
    <xf numFmtId="169" fontId="34" fillId="0" borderId="0" xfId="56" applyNumberFormat="1" applyFont="1" applyFill="1" applyAlignment="1">
      <alignment horizontal="center" vertical="top"/>
      <protection/>
    </xf>
    <xf numFmtId="169" fontId="35" fillId="0" borderId="0" xfId="56" applyNumberFormat="1" applyFont="1" applyFill="1" applyAlignment="1">
      <alignment horizontal="center" vertical="center" wrapText="1"/>
      <protection/>
    </xf>
    <xf numFmtId="0" fontId="35" fillId="0" borderId="0" xfId="56" applyNumberFormat="1" applyFont="1" applyFill="1" applyAlignment="1">
      <alignment horizontal="center" vertical="top"/>
      <protection/>
    </xf>
    <xf numFmtId="0" fontId="34" fillId="0" borderId="0" xfId="56" applyNumberFormat="1" applyFont="1" applyFill="1" applyAlignment="1">
      <alignment horizontal="center" vertical="top"/>
      <protection/>
    </xf>
    <xf numFmtId="41" fontId="34" fillId="0" borderId="0" xfId="56" applyNumberFormat="1" applyFont="1" applyFill="1" applyAlignment="1">
      <alignment horizontal="center" vertical="top"/>
      <protection/>
    </xf>
    <xf numFmtId="41" fontId="33" fillId="0" borderId="0" xfId="56" applyNumberFormat="1" applyFont="1" applyFill="1" applyAlignment="1">
      <alignment horizontal="center" vertical="top"/>
      <protection/>
    </xf>
    <xf numFmtId="0" fontId="34" fillId="0" borderId="0" xfId="56" applyNumberFormat="1" applyFont="1" applyFill="1" applyAlignment="1">
      <alignment horizontal="left" vertical="center" wrapText="1"/>
      <protection/>
    </xf>
    <xf numFmtId="41" fontId="32" fillId="0" borderId="0" xfId="56" applyNumberFormat="1" applyFont="1" applyFill="1" applyAlignment="1">
      <alignment horizontal="center" vertical="center" wrapText="1"/>
      <protection/>
    </xf>
    <xf numFmtId="0" fontId="32" fillId="0" borderId="0" xfId="56" applyNumberFormat="1" applyFont="1" applyFill="1" applyAlignment="1">
      <alignment horizontal="center" vertical="center" wrapText="1"/>
      <protection/>
    </xf>
    <xf numFmtId="0" fontId="35" fillId="0" borderId="0" xfId="56" applyNumberFormat="1" applyFont="1" applyFill="1" applyAlignment="1">
      <alignment horizontal="center" vertical="center"/>
      <protection/>
    </xf>
    <xf numFmtId="0" fontId="35" fillId="0" borderId="0" xfId="56" applyNumberFormat="1" applyFont="1" applyFill="1" applyAlignment="1">
      <alignment horizontal="center" vertical="top" wrapText="1"/>
      <protection/>
    </xf>
    <xf numFmtId="0" fontId="37" fillId="0" borderId="0" xfId="55" applyNumberFormat="1" applyFont="1" applyFill="1" applyAlignment="1">
      <alignment horizontal="left" vertical="center" wrapText="1"/>
      <protection/>
    </xf>
    <xf numFmtId="37" fontId="41" fillId="0" borderId="0" xfId="55" applyNumberFormat="1" applyFont="1" applyFill="1" applyAlignment="1">
      <alignment horizontal="center" vertical="top"/>
      <protection/>
    </xf>
    <xf numFmtId="0" fontId="34" fillId="0" borderId="0" xfId="55" applyNumberFormat="1" applyFont="1" applyFill="1" applyAlignment="1">
      <alignment horizontal="center" vertical="top"/>
      <protection/>
    </xf>
    <xf numFmtId="37" fontId="37" fillId="0" borderId="0" xfId="55" applyNumberFormat="1" applyFont="1" applyFill="1" applyAlignment="1">
      <alignment horizontal="center" vertical="top"/>
      <protection/>
    </xf>
    <xf numFmtId="169" fontId="86" fillId="0" borderId="0" xfId="55" applyNumberFormat="1" applyFont="1" applyFill="1" applyBorder="1" applyAlignment="1">
      <alignment horizontal="center" vertical="center" wrapText="1"/>
      <protection/>
    </xf>
    <xf numFmtId="37" fontId="86" fillId="0" borderId="0" xfId="55" applyNumberFormat="1" applyFont="1" applyFill="1" applyAlignment="1">
      <alignment horizontal="center" vertical="top"/>
      <protection/>
    </xf>
    <xf numFmtId="169" fontId="86" fillId="0" borderId="0" xfId="55" applyNumberFormat="1" applyFont="1" applyFill="1" applyBorder="1" applyAlignment="1">
      <alignment horizontal="right" vertical="center" wrapText="1"/>
      <protection/>
    </xf>
    <xf numFmtId="37" fontId="86" fillId="0" borderId="0" xfId="55" applyNumberFormat="1" applyFont="1" applyFill="1" applyAlignment="1">
      <alignment horizontal="right" vertical="top"/>
      <protection/>
    </xf>
    <xf numFmtId="169" fontId="35" fillId="0" borderId="0" xfId="55" applyNumberFormat="1" applyFont="1" applyFill="1" applyBorder="1" applyAlignment="1">
      <alignment horizontal="right" vertical="top"/>
      <protection/>
    </xf>
    <xf numFmtId="37" fontId="35" fillId="0" borderId="0" xfId="55" applyNumberFormat="1" applyFont="1" applyFill="1" applyBorder="1" applyAlignment="1">
      <alignment horizontal="right" vertical="top"/>
      <protection/>
    </xf>
    <xf numFmtId="0" fontId="34" fillId="0" borderId="26" xfId="56" applyNumberFormat="1" applyFont="1" applyFill="1" applyBorder="1" applyAlignment="1">
      <alignment horizontal="center" vertical="top"/>
      <protection/>
    </xf>
    <xf numFmtId="0" fontId="34" fillId="0" borderId="26" xfId="0" applyFont="1" applyBorder="1" applyAlignment="1">
      <alignment vertical="top"/>
    </xf>
    <xf numFmtId="0" fontId="34" fillId="0" borderId="11" xfId="56" applyNumberFormat="1" applyFont="1" applyFill="1" applyBorder="1" applyAlignment="1">
      <alignment horizontal="center" vertical="top"/>
      <protection/>
    </xf>
    <xf numFmtId="0" fontId="35" fillId="0" borderId="11" xfId="55" applyNumberFormat="1" applyFont="1" applyFill="1" applyBorder="1" applyAlignment="1">
      <alignment horizontal="center" vertical="top"/>
      <protection/>
    </xf>
    <xf numFmtId="0" fontId="34" fillId="0" borderId="10" xfId="56" applyNumberFormat="1" applyFont="1" applyFill="1" applyBorder="1" applyAlignment="1">
      <alignment horizontal="center" vertical="top"/>
      <protection/>
    </xf>
    <xf numFmtId="0" fontId="34" fillId="0" borderId="23" xfId="56" applyNumberFormat="1" applyFont="1" applyFill="1" applyBorder="1" applyAlignment="1">
      <alignment horizontal="center" vertical="top"/>
      <protection/>
    </xf>
    <xf numFmtId="0" fontId="34" fillId="0" borderId="23" xfId="0" applyFont="1" applyBorder="1" applyAlignment="1">
      <alignment vertical="top"/>
    </xf>
    <xf numFmtId="0" fontId="35" fillId="0" borderId="26" xfId="55" applyNumberFormat="1" applyFont="1" applyFill="1" applyBorder="1" applyAlignment="1">
      <alignment horizontal="center" vertical="center"/>
      <protection/>
    </xf>
    <xf numFmtId="0" fontId="34" fillId="0" borderId="26" xfId="0" applyFont="1" applyBorder="1" applyAlignment="1">
      <alignment horizontal="center" vertical="center"/>
    </xf>
    <xf numFmtId="0" fontId="34" fillId="0" borderId="23" xfId="0" applyFont="1" applyBorder="1" applyAlignment="1">
      <alignment horizontal="center" vertical="center"/>
    </xf>
    <xf numFmtId="0" fontId="34" fillId="0" borderId="15" xfId="56" applyNumberFormat="1" applyFont="1" applyFill="1" applyBorder="1" applyAlignment="1">
      <alignment vertical="top" shrinkToFit="1"/>
      <protection/>
    </xf>
    <xf numFmtId="0" fontId="34" fillId="0" borderId="15" xfId="55" applyNumberFormat="1" applyFont="1" applyFill="1" applyBorder="1" applyAlignment="1">
      <alignment vertical="top" shrinkToFit="1"/>
      <protection/>
    </xf>
    <xf numFmtId="3" fontId="33" fillId="0" borderId="26" xfId="56" applyNumberFormat="1" applyFont="1" applyFill="1" applyBorder="1" applyAlignment="1">
      <alignment horizontal="right" vertical="top"/>
      <protection/>
    </xf>
    <xf numFmtId="0" fontId="33" fillId="0" borderId="26" xfId="0" applyFont="1" applyFill="1" applyBorder="1" applyAlignment="1">
      <alignment vertical="top"/>
    </xf>
    <xf numFmtId="3" fontId="33" fillId="0" borderId="24" xfId="56" applyNumberFormat="1" applyFont="1" applyFill="1" applyBorder="1" applyAlignment="1">
      <alignment horizontal="right" vertical="top"/>
      <protection/>
    </xf>
    <xf numFmtId="0" fontId="33" fillId="0" borderId="24" xfId="0" applyFont="1" applyFill="1" applyBorder="1" applyAlignment="1">
      <alignment horizontal="right" vertical="top"/>
    </xf>
    <xf numFmtId="3" fontId="34" fillId="0" borderId="0" xfId="56" applyNumberFormat="1" applyFont="1" applyFill="1" applyBorder="1" applyAlignment="1">
      <alignment vertical="top" shrinkToFit="1"/>
      <protection/>
    </xf>
    <xf numFmtId="3" fontId="34" fillId="0" borderId="0" xfId="55" applyNumberFormat="1" applyFont="1" applyFill="1" applyAlignment="1">
      <alignment vertical="top" shrinkToFit="1"/>
      <protection/>
    </xf>
    <xf numFmtId="0" fontId="33" fillId="0" borderId="24" xfId="0" applyFont="1" applyBorder="1" applyAlignment="1">
      <alignment horizontal="right" vertical="top"/>
    </xf>
    <xf numFmtId="3" fontId="46" fillId="0" borderId="24" xfId="56" applyNumberFormat="1" applyFont="1" applyFill="1" applyBorder="1" applyAlignment="1">
      <alignment horizontal="right" vertical="top"/>
      <protection/>
    </xf>
    <xf numFmtId="3" fontId="46" fillId="0" borderId="24" xfId="0" applyNumberFormat="1" applyFont="1" applyBorder="1" applyAlignment="1">
      <alignment vertical="top"/>
    </xf>
    <xf numFmtId="3" fontId="34" fillId="0" borderId="0" xfId="56" applyNumberFormat="1" applyFont="1" applyFill="1" applyAlignment="1">
      <alignment vertical="top" shrinkToFit="1"/>
      <protection/>
    </xf>
    <xf numFmtId="0" fontId="33" fillId="0" borderId="24" xfId="0" applyFont="1" applyBorder="1" applyAlignment="1">
      <alignment vertical="top"/>
    </xf>
    <xf numFmtId="3" fontId="37" fillId="0" borderId="0" xfId="56" applyNumberFormat="1" applyFont="1" applyFill="1" applyAlignment="1">
      <alignment vertical="top" shrinkToFit="1"/>
      <protection/>
    </xf>
    <xf numFmtId="3" fontId="37" fillId="0" borderId="0" xfId="55" applyNumberFormat="1" applyFont="1" applyFill="1" applyAlignment="1">
      <alignment vertical="top" shrinkToFit="1"/>
      <protection/>
    </xf>
    <xf numFmtId="3" fontId="34" fillId="0" borderId="24" xfId="56" applyNumberFormat="1" applyFont="1" applyFill="1" applyBorder="1" applyAlignment="1">
      <alignment horizontal="right" vertical="top"/>
      <protection/>
    </xf>
    <xf numFmtId="0" fontId="34" fillId="0" borderId="24" xfId="0" applyFont="1" applyBorder="1" applyAlignment="1">
      <alignment horizontal="right" vertical="top"/>
    </xf>
    <xf numFmtId="0" fontId="34" fillId="0" borderId="24" xfId="0" applyFont="1" applyBorder="1" applyAlignment="1">
      <alignment vertical="top"/>
    </xf>
    <xf numFmtId="0" fontId="35" fillId="0" borderId="15" xfId="56" applyNumberFormat="1" applyFont="1" applyFill="1" applyBorder="1" applyAlignment="1">
      <alignment vertical="top" shrinkToFit="1"/>
      <protection/>
    </xf>
    <xf numFmtId="0" fontId="35" fillId="0" borderId="15" xfId="55" applyNumberFormat="1" applyFont="1" applyFill="1" applyBorder="1" applyAlignment="1">
      <alignment vertical="top" shrinkToFit="1"/>
      <protection/>
    </xf>
    <xf numFmtId="3" fontId="33" fillId="0" borderId="24" xfId="56" applyNumberFormat="1" applyFont="1" applyFill="1" applyBorder="1" applyAlignment="1">
      <alignment horizontal="right" vertical="center"/>
      <protection/>
    </xf>
    <xf numFmtId="0" fontId="33" fillId="0" borderId="24" xfId="0" applyFont="1" applyBorder="1" applyAlignment="1">
      <alignment horizontal="right" vertical="center"/>
    </xf>
    <xf numFmtId="3" fontId="34" fillId="0" borderId="24" xfId="56" applyNumberFormat="1" applyFont="1" applyFill="1" applyBorder="1" applyAlignment="1">
      <alignment horizontal="right" vertical="center"/>
      <protection/>
    </xf>
    <xf numFmtId="0" fontId="34" fillId="0" borderId="24" xfId="0" applyFont="1" applyBorder="1" applyAlignment="1">
      <alignment horizontal="right" vertical="center"/>
    </xf>
    <xf numFmtId="3" fontId="38" fillId="0" borderId="0" xfId="55" applyNumberFormat="1" applyFont="1" applyFill="1" applyAlignment="1">
      <alignment vertical="top" shrinkToFit="1"/>
      <protection/>
    </xf>
    <xf numFmtId="0" fontId="33" fillId="0" borderId="24" xfId="0" applyFont="1" applyFill="1" applyBorder="1" applyAlignment="1">
      <alignment horizontal="right" vertical="center"/>
    </xf>
    <xf numFmtId="37" fontId="37" fillId="0" borderId="0" xfId="58" applyNumberFormat="1" applyFont="1" applyFill="1" applyBorder="1" applyAlignment="1" applyProtection="1">
      <alignment horizontal="left" vertical="top"/>
      <protection hidden="1"/>
    </xf>
    <xf numFmtId="3" fontId="33" fillId="0" borderId="25" xfId="56" applyNumberFormat="1" applyFont="1" applyFill="1" applyBorder="1" applyAlignment="1">
      <alignment horizontal="right" vertical="center"/>
      <protection/>
    </xf>
    <xf numFmtId="0" fontId="33" fillId="0" borderId="25" xfId="0" applyFont="1" applyBorder="1" applyAlignment="1">
      <alignment horizontal="right" vertical="center"/>
    </xf>
    <xf numFmtId="3" fontId="33" fillId="0" borderId="26" xfId="56" applyNumberFormat="1" applyFont="1" applyFill="1" applyBorder="1" applyAlignment="1">
      <alignment horizontal="right" vertical="center"/>
      <protection/>
    </xf>
    <xf numFmtId="0" fontId="33" fillId="0" borderId="26" xfId="0" applyFont="1" applyBorder="1" applyAlignment="1">
      <alignment horizontal="right" vertical="center"/>
    </xf>
    <xf numFmtId="3" fontId="33" fillId="0" borderId="23" xfId="56" applyNumberFormat="1" applyFont="1" applyFill="1" applyBorder="1" applyAlignment="1">
      <alignment horizontal="right" vertical="center"/>
      <protection/>
    </xf>
    <xf numFmtId="0" fontId="33" fillId="0" borderId="23" xfId="0" applyFont="1" applyBorder="1" applyAlignment="1">
      <alignment horizontal="right" vertical="center"/>
    </xf>
    <xf numFmtId="3" fontId="34" fillId="0" borderId="10" xfId="56" applyNumberFormat="1" applyFont="1" applyFill="1" applyBorder="1" applyAlignment="1">
      <alignment vertical="top" shrinkToFit="1"/>
      <protection/>
    </xf>
    <xf numFmtId="3" fontId="34" fillId="0" borderId="10" xfId="55" applyNumberFormat="1" applyFont="1" applyFill="1" applyBorder="1" applyAlignment="1">
      <alignment vertical="top" shrinkToFit="1"/>
      <protection/>
    </xf>
    <xf numFmtId="3" fontId="34" fillId="0" borderId="26" xfId="56" applyNumberFormat="1" applyFont="1" applyFill="1" applyBorder="1" applyAlignment="1">
      <alignment horizontal="right" vertical="top"/>
      <protection/>
    </xf>
    <xf numFmtId="3" fontId="40" fillId="0" borderId="24" xfId="56" applyNumberFormat="1" applyFont="1" applyFill="1" applyBorder="1" applyAlignment="1">
      <alignment horizontal="right" vertical="top"/>
      <protection/>
    </xf>
    <xf numFmtId="0" fontId="40" fillId="0" borderId="24" xfId="0" applyFont="1" applyBorder="1" applyAlignment="1">
      <alignment vertical="top"/>
    </xf>
    <xf numFmtId="3" fontId="34" fillId="0" borderId="25" xfId="56" applyNumberFormat="1" applyFont="1" applyFill="1" applyBorder="1" applyAlignment="1">
      <alignment horizontal="right" vertical="center"/>
      <protection/>
    </xf>
    <xf numFmtId="0" fontId="34" fillId="0" borderId="25" xfId="0" applyFont="1" applyBorder="1" applyAlignment="1">
      <alignment horizontal="right" vertical="center"/>
    </xf>
    <xf numFmtId="3" fontId="34" fillId="0" borderId="26" xfId="56" applyNumberFormat="1" applyFont="1" applyFill="1" applyBorder="1" applyAlignment="1">
      <alignment horizontal="right" vertical="center"/>
      <protection/>
    </xf>
    <xf numFmtId="0" fontId="34" fillId="0" borderId="26" xfId="0" applyFont="1" applyBorder="1" applyAlignment="1">
      <alignment horizontal="right" vertical="center"/>
    </xf>
    <xf numFmtId="3" fontId="34" fillId="0" borderId="23" xfId="56" applyNumberFormat="1" applyFont="1" applyFill="1" applyBorder="1" applyAlignment="1">
      <alignment horizontal="right" vertical="center"/>
      <protection/>
    </xf>
    <xf numFmtId="0" fontId="34" fillId="0" borderId="23" xfId="0" applyFont="1" applyBorder="1" applyAlignment="1">
      <alignment horizontal="right" vertical="center"/>
    </xf>
    <xf numFmtId="0" fontId="35" fillId="0" borderId="26" xfId="55" applyNumberFormat="1" applyFont="1" applyFill="1" applyBorder="1" applyAlignment="1">
      <alignment horizontal="center" vertical="top"/>
      <protection/>
    </xf>
    <xf numFmtId="0" fontId="34" fillId="0" borderId="23" xfId="55" applyNumberFormat="1" applyFont="1" applyFill="1" applyBorder="1" applyAlignment="1">
      <alignment horizontal="center" vertical="top"/>
      <protection/>
    </xf>
    <xf numFmtId="0" fontId="34" fillId="0" borderId="25" xfId="56" applyNumberFormat="1" applyFont="1" applyFill="1" applyBorder="1" applyAlignment="1">
      <alignment vertical="top" shrinkToFit="1"/>
      <protection/>
    </xf>
    <xf numFmtId="0" fontId="34" fillId="0" borderId="25" xfId="55" applyNumberFormat="1" applyFont="1" applyFill="1" applyBorder="1" applyAlignment="1">
      <alignment vertical="top" shrinkToFit="1"/>
      <protection/>
    </xf>
    <xf numFmtId="3" fontId="35" fillId="0" borderId="24" xfId="56" applyNumberFormat="1" applyFont="1" applyFill="1" applyBorder="1" applyAlignment="1">
      <alignment vertical="top" shrinkToFit="1"/>
      <protection/>
    </xf>
    <xf numFmtId="3" fontId="35" fillId="0" borderId="24" xfId="55" applyNumberFormat="1" applyFont="1" applyFill="1" applyBorder="1" applyAlignment="1">
      <alignment vertical="top" shrinkToFit="1"/>
      <protection/>
    </xf>
    <xf numFmtId="3" fontId="35" fillId="0" borderId="0" xfId="56" applyNumberFormat="1" applyFont="1" applyFill="1" applyBorder="1" applyAlignment="1">
      <alignment vertical="top" shrinkToFit="1"/>
      <protection/>
    </xf>
    <xf numFmtId="3" fontId="35" fillId="0" borderId="0" xfId="55" applyNumberFormat="1" applyFont="1" applyFill="1" applyAlignment="1">
      <alignment vertical="top" shrinkToFit="1"/>
      <protection/>
    </xf>
    <xf numFmtId="3" fontId="34" fillId="0" borderId="24" xfId="56" applyNumberFormat="1" applyFont="1" applyFill="1" applyBorder="1" applyAlignment="1">
      <alignment vertical="top" shrinkToFit="1"/>
      <protection/>
    </xf>
    <xf numFmtId="3" fontId="37" fillId="0" borderId="24" xfId="56" applyNumberFormat="1" applyFont="1" applyFill="1" applyBorder="1" applyAlignment="1">
      <alignment vertical="top" shrinkToFit="1"/>
      <protection/>
    </xf>
    <xf numFmtId="174" fontId="37" fillId="0" borderId="24" xfId="55" applyNumberFormat="1" applyFont="1" applyFill="1" applyBorder="1" applyAlignment="1">
      <alignment vertical="top" shrinkToFit="1"/>
      <protection/>
    </xf>
    <xf numFmtId="175" fontId="37" fillId="0" borderId="24" xfId="55" applyNumberFormat="1" applyFont="1" applyFill="1" applyBorder="1" applyAlignment="1">
      <alignment vertical="top" shrinkToFit="1"/>
      <protection/>
    </xf>
    <xf numFmtId="3" fontId="37" fillId="0" borderId="24" xfId="55" applyNumberFormat="1" applyFont="1" applyFill="1" applyBorder="1" applyAlignment="1">
      <alignment vertical="top" shrinkToFit="1"/>
      <protection/>
    </xf>
    <xf numFmtId="3" fontId="35" fillId="0" borderId="0" xfId="56" applyNumberFormat="1" applyFont="1" applyFill="1" applyAlignment="1">
      <alignment vertical="top" shrinkToFit="1"/>
      <protection/>
    </xf>
    <xf numFmtId="0" fontId="34" fillId="0" borderId="14" xfId="55" applyNumberFormat="1" applyFont="1" applyFill="1" applyBorder="1" applyAlignment="1">
      <alignment vertical="top" shrinkToFit="1"/>
      <protection/>
    </xf>
    <xf numFmtId="0" fontId="34" fillId="0" borderId="16" xfId="55" applyNumberFormat="1" applyFont="1" applyFill="1" applyBorder="1" applyAlignment="1">
      <alignment vertical="top" shrinkToFit="1"/>
      <protection/>
    </xf>
    <xf numFmtId="41" fontId="35" fillId="0" borderId="24" xfId="56" applyNumberFormat="1" applyFont="1" applyFill="1" applyBorder="1" applyAlignment="1">
      <alignment vertical="top" shrinkToFit="1"/>
      <protection/>
    </xf>
    <xf numFmtId="3" fontId="35" fillId="0" borderId="12" xfId="55" applyNumberFormat="1" applyFont="1" applyFill="1" applyBorder="1" applyAlignment="1">
      <alignment vertical="top" shrinkToFit="1"/>
      <protection/>
    </xf>
    <xf numFmtId="3" fontId="35" fillId="0" borderId="11" xfId="55" applyNumberFormat="1" applyFont="1" applyFill="1" applyBorder="1" applyAlignment="1">
      <alignment vertical="top" shrinkToFit="1"/>
      <protection/>
    </xf>
    <xf numFmtId="3" fontId="35" fillId="0" borderId="18" xfId="55" applyNumberFormat="1" applyFont="1" applyFill="1" applyBorder="1" applyAlignment="1">
      <alignment vertical="top" shrinkToFit="1"/>
      <protection/>
    </xf>
    <xf numFmtId="172" fontId="37" fillId="0" borderId="24" xfId="42" applyNumberFormat="1" applyFont="1" applyFill="1" applyBorder="1" applyAlignment="1">
      <alignment vertical="top" shrinkToFit="1"/>
    </xf>
    <xf numFmtId="174" fontId="37" fillId="0" borderId="24" xfId="56" applyNumberFormat="1" applyFont="1" applyFill="1" applyBorder="1" applyAlignment="1">
      <alignment vertical="top" shrinkToFit="1"/>
      <protection/>
    </xf>
    <xf numFmtId="174" fontId="34" fillId="0" borderId="24" xfId="55" applyNumberFormat="1" applyFont="1" applyFill="1" applyBorder="1" applyAlignment="1">
      <alignment vertical="top" shrinkToFit="1"/>
      <protection/>
    </xf>
    <xf numFmtId="174" fontId="34" fillId="0" borderId="24" xfId="56" applyNumberFormat="1" applyFont="1" applyFill="1" applyBorder="1" applyAlignment="1">
      <alignment vertical="top" shrinkToFit="1"/>
      <protection/>
    </xf>
    <xf numFmtId="172" fontId="35" fillId="0" borderId="24" xfId="56" applyNumberFormat="1" applyFont="1" applyFill="1" applyBorder="1" applyAlignment="1">
      <alignment vertical="top" shrinkToFit="1"/>
      <protection/>
    </xf>
    <xf numFmtId="173" fontId="34" fillId="0" borderId="25" xfId="56" applyNumberFormat="1" applyFont="1" applyFill="1" applyBorder="1" applyAlignment="1">
      <alignment vertical="top" shrinkToFit="1"/>
      <protection/>
    </xf>
    <xf numFmtId="37" fontId="35" fillId="0" borderId="24" xfId="56" applyNumberFormat="1" applyFont="1" applyFill="1" applyBorder="1" applyAlignment="1">
      <alignment vertical="top" shrinkToFit="1"/>
      <protection/>
    </xf>
    <xf numFmtId="37" fontId="35" fillId="0" borderId="24" xfId="55" applyNumberFormat="1" applyFont="1" applyFill="1" applyBorder="1" applyAlignment="1">
      <alignment vertical="top" shrinkToFit="1"/>
      <protection/>
    </xf>
    <xf numFmtId="3" fontId="35" fillId="0" borderId="23" xfId="56" applyNumberFormat="1" applyFont="1" applyFill="1" applyBorder="1" applyAlignment="1">
      <alignment vertical="top" shrinkToFit="1"/>
      <protection/>
    </xf>
    <xf numFmtId="37" fontId="35" fillId="0" borderId="23" xfId="56" applyNumberFormat="1" applyFont="1" applyFill="1" applyBorder="1" applyAlignment="1">
      <alignment vertical="top" shrinkToFit="1"/>
      <protection/>
    </xf>
    <xf numFmtId="37" fontId="35" fillId="0" borderId="23" xfId="55" applyNumberFormat="1" applyFont="1" applyFill="1" applyBorder="1" applyAlignment="1">
      <alignment vertical="top" shrinkToFit="1"/>
      <protection/>
    </xf>
    <xf numFmtId="3" fontId="35" fillId="0" borderId="10" xfId="56" applyNumberFormat="1" applyFont="1" applyFill="1" applyBorder="1" applyAlignment="1">
      <alignment vertical="top" shrinkToFit="1"/>
      <protection/>
    </xf>
    <xf numFmtId="3" fontId="35" fillId="0" borderId="10" xfId="55" applyNumberFormat="1" applyFont="1" applyFill="1" applyBorder="1" applyAlignment="1">
      <alignment vertical="top" shrinkToFit="1"/>
      <protection/>
    </xf>
    <xf numFmtId="0" fontId="35" fillId="0" borderId="0" xfId="55" applyNumberFormat="1" applyFont="1" applyFill="1" applyBorder="1" applyAlignment="1" quotePrefix="1">
      <alignment horizontal="right" vertical="top"/>
      <protection/>
    </xf>
    <xf numFmtId="0" fontId="34" fillId="0" borderId="0" xfId="55" applyNumberFormat="1" applyFont="1" applyFill="1" applyAlignment="1" quotePrefix="1">
      <alignment horizontal="center" vertical="top"/>
      <protection/>
    </xf>
    <xf numFmtId="0" fontId="34" fillId="0" borderId="0" xfId="55" applyNumberFormat="1" applyFont="1" applyFill="1" applyBorder="1" applyAlignment="1">
      <alignment horizontal="right" vertical="top"/>
      <protection/>
    </xf>
    <xf numFmtId="0" fontId="34" fillId="0" borderId="0" xfId="55" applyNumberFormat="1" applyFont="1" applyFill="1" applyBorder="1" applyAlignment="1" quotePrefix="1">
      <alignment horizontal="right" vertical="top"/>
      <protection/>
    </xf>
    <xf numFmtId="14" fontId="34" fillId="0" borderId="0" xfId="55" applyNumberFormat="1" applyFont="1" applyFill="1" applyBorder="1" applyAlignment="1">
      <alignment horizontal="right" vertical="top"/>
      <protection/>
    </xf>
    <xf numFmtId="37" fontId="34" fillId="0" borderId="0" xfId="55" applyNumberFormat="1" applyFont="1" applyFill="1" applyBorder="1" applyAlignment="1">
      <alignment horizontal="right" vertical="top"/>
      <protection/>
    </xf>
    <xf numFmtId="37" fontId="37" fillId="0" borderId="0" xfId="55" applyNumberFormat="1" applyFont="1" applyFill="1" applyBorder="1" applyAlignment="1">
      <alignment horizontal="right" vertical="top"/>
      <protection/>
    </xf>
    <xf numFmtId="37" fontId="37" fillId="0" borderId="0" xfId="55" applyNumberFormat="1" applyFont="1" applyFill="1" applyBorder="1" applyAlignment="1">
      <alignment horizontal="center" vertical="top"/>
      <protection/>
    </xf>
    <xf numFmtId="37" fontId="34" fillId="0" borderId="10" xfId="55" applyNumberFormat="1" applyFont="1" applyFill="1" applyBorder="1" applyAlignment="1">
      <alignment horizontal="right" vertical="top"/>
      <protection/>
    </xf>
    <xf numFmtId="0" fontId="35" fillId="0" borderId="0" xfId="55" applyNumberFormat="1" applyFont="1" applyFill="1" applyBorder="1" applyAlignment="1">
      <alignment horizontal="center" vertical="center" wrapText="1"/>
      <protection/>
    </xf>
    <xf numFmtId="41" fontId="33" fillId="0" borderId="0" xfId="55" applyNumberFormat="1" applyFont="1" applyFill="1" applyBorder="1" applyAlignment="1">
      <alignment horizontal="center" vertical="top"/>
      <protection/>
    </xf>
    <xf numFmtId="169" fontId="33" fillId="0" borderId="0" xfId="55" applyNumberFormat="1" applyFont="1" applyFill="1" applyAlignment="1">
      <alignment horizontal="center" vertical="top"/>
      <protection/>
    </xf>
    <xf numFmtId="41" fontId="34" fillId="0" borderId="0" xfId="55" applyNumberFormat="1" applyFont="1" applyFill="1" applyBorder="1" applyAlignment="1">
      <alignment horizontal="center" vertical="top"/>
      <protection/>
    </xf>
    <xf numFmtId="41" fontId="33" fillId="0" borderId="0" xfId="55" applyNumberFormat="1" applyFont="1" applyFill="1" applyAlignment="1">
      <alignment horizontal="center" vertical="top"/>
      <protection/>
    </xf>
    <xf numFmtId="169" fontId="32" fillId="0" borderId="15" xfId="55" applyNumberFormat="1" applyFont="1" applyFill="1" applyBorder="1" applyAlignment="1">
      <alignment horizontal="center" vertical="center" wrapText="1"/>
      <protection/>
    </xf>
    <xf numFmtId="41" fontId="32" fillId="0" borderId="15" xfId="55" applyNumberFormat="1" applyFont="1" applyFill="1" applyBorder="1" applyAlignment="1">
      <alignment horizontal="center" vertical="center" wrapText="1"/>
      <protection/>
    </xf>
    <xf numFmtId="0" fontId="32" fillId="0" borderId="15" xfId="55" applyNumberFormat="1" applyFont="1" applyFill="1" applyBorder="1" applyAlignment="1">
      <alignment horizontal="center" vertical="center" wrapText="1"/>
      <protection/>
    </xf>
    <xf numFmtId="41" fontId="32" fillId="0" borderId="16" xfId="55" applyNumberFormat="1" applyFont="1" applyFill="1" applyBorder="1" applyAlignment="1">
      <alignment horizontal="center" vertical="center" wrapText="1"/>
      <protection/>
    </xf>
    <xf numFmtId="37" fontId="34" fillId="0" borderId="0" xfId="55" applyNumberFormat="1" applyFont="1" applyFill="1" applyBorder="1" applyAlignment="1">
      <alignment horizontal="center" vertical="top"/>
      <protection/>
    </xf>
    <xf numFmtId="37" fontId="35" fillId="0" borderId="0" xfId="55" applyNumberFormat="1" applyFont="1" applyFill="1" applyBorder="1" applyAlignment="1">
      <alignment horizontal="center" vertical="top"/>
      <protection/>
    </xf>
    <xf numFmtId="0" fontId="34" fillId="0" borderId="0" xfId="56" applyNumberFormat="1" applyFont="1" applyFill="1" applyAlignment="1">
      <alignment horizontal="left" vertical="top"/>
      <protection/>
    </xf>
    <xf numFmtId="169" fontId="35" fillId="0" borderId="0" xfId="55" applyNumberFormat="1" applyFont="1" applyFill="1" applyBorder="1" applyAlignment="1">
      <alignment horizontal="center" vertical="center" wrapText="1"/>
      <protection/>
    </xf>
    <xf numFmtId="37" fontId="35" fillId="0" borderId="0" xfId="55" applyNumberFormat="1" applyFont="1" applyFill="1" applyBorder="1" applyAlignment="1">
      <alignment horizontal="center" vertical="center" wrapText="1"/>
      <protection/>
    </xf>
    <xf numFmtId="0" fontId="35" fillId="0" borderId="0" xfId="56" applyNumberFormat="1" applyFont="1" applyFill="1" applyAlignment="1">
      <alignment horizontal="left" vertical="top"/>
      <protection/>
    </xf>
    <xf numFmtId="169" fontId="35" fillId="0" borderId="0" xfId="55" applyNumberFormat="1" applyFont="1" applyFill="1" applyBorder="1" applyAlignment="1">
      <alignment horizontal="center" vertical="top"/>
      <protection/>
    </xf>
    <xf numFmtId="0" fontId="35" fillId="0" borderId="25" xfId="56" applyNumberFormat="1" applyFont="1" applyFill="1" applyBorder="1" applyAlignment="1">
      <alignment horizontal="center" vertical="center" wrapText="1"/>
      <protection/>
    </xf>
    <xf numFmtId="0" fontId="35" fillId="0" borderId="25" xfId="55" applyNumberFormat="1" applyFont="1" applyFill="1" applyBorder="1" applyAlignment="1">
      <alignment horizontal="center" vertical="center" wrapText="1"/>
      <protection/>
    </xf>
    <xf numFmtId="37" fontId="35" fillId="0" borderId="11" xfId="56" applyNumberFormat="1" applyFont="1" applyFill="1" applyBorder="1" applyAlignment="1">
      <alignment horizontal="center" shrinkToFit="1"/>
      <protection/>
    </xf>
    <xf numFmtId="37" fontId="35" fillId="0" borderId="11" xfId="56" applyNumberFormat="1" applyFont="1" applyFill="1" applyBorder="1" applyAlignment="1">
      <alignment horizontal="center"/>
      <protection/>
    </xf>
    <xf numFmtId="37" fontId="34" fillId="0" borderId="0" xfId="56" applyNumberFormat="1" applyFont="1" applyFill="1" applyAlignment="1">
      <alignment horizontal="center" shrinkToFit="1"/>
      <protection/>
    </xf>
    <xf numFmtId="37" fontId="34" fillId="0" borderId="0" xfId="56" applyNumberFormat="1" applyFont="1" applyFill="1" applyAlignment="1">
      <alignment horizontal="center"/>
      <protection/>
    </xf>
    <xf numFmtId="0" fontId="42" fillId="0" borderId="29" xfId="57" applyNumberFormat="1" applyFont="1" applyFill="1" applyBorder="1" applyAlignment="1">
      <alignment horizontal="center" vertical="center" wrapText="1"/>
      <protection/>
    </xf>
    <xf numFmtId="0" fontId="42" fillId="0" borderId="21" xfId="57" applyNumberFormat="1" applyFont="1" applyFill="1" applyBorder="1" applyAlignment="1">
      <alignment horizontal="center" vertical="center" wrapText="1"/>
      <protection/>
    </xf>
    <xf numFmtId="0" fontId="42" fillId="0" borderId="30" xfId="57" applyNumberFormat="1" applyFont="1" applyFill="1" applyBorder="1" applyAlignment="1">
      <alignment horizontal="center" vertical="center" wrapText="1"/>
      <protection/>
    </xf>
    <xf numFmtId="37" fontId="35" fillId="0" borderId="31" xfId="56" applyNumberFormat="1" applyFont="1" applyFill="1" applyBorder="1" applyAlignment="1">
      <alignment horizontal="center" vertical="center" wrapText="1" shrinkToFit="1"/>
      <protection/>
    </xf>
    <xf numFmtId="37" fontId="35" fillId="0" borderId="31" xfId="56" applyNumberFormat="1" applyFont="1" applyFill="1" applyBorder="1" applyAlignment="1">
      <alignment horizontal="center" vertical="center" wrapText="1"/>
      <protection/>
    </xf>
    <xf numFmtId="37" fontId="35" fillId="0" borderId="21" xfId="56" applyNumberFormat="1" applyFont="1" applyFill="1" applyBorder="1" applyAlignment="1">
      <alignment horizontal="center" vertical="center" wrapText="1" shrinkToFit="1"/>
      <protection/>
    </xf>
    <xf numFmtId="37" fontId="35" fillId="0" borderId="21" xfId="56" applyNumberFormat="1" applyFont="1" applyFill="1" applyBorder="1" applyAlignment="1">
      <alignment horizontal="center" vertical="center" wrapText="1"/>
      <protection/>
    </xf>
    <xf numFmtId="41" fontId="35" fillId="0" borderId="0" xfId="56" applyNumberFormat="1" applyFont="1" applyFill="1" applyAlignment="1">
      <alignment horizontal="center" vertical="center" wrapText="1"/>
      <protection/>
    </xf>
    <xf numFmtId="41" fontId="35" fillId="0" borderId="0" xfId="55" applyNumberFormat="1" applyFont="1" applyFill="1" applyBorder="1" applyAlignment="1">
      <alignment horizontal="center" vertical="center" wrapText="1"/>
      <protection/>
    </xf>
    <xf numFmtId="41" fontId="35" fillId="0" borderId="0" xfId="56" applyNumberFormat="1" applyFont="1" applyFill="1" applyAlignment="1">
      <alignment horizontal="center" vertical="top"/>
      <protection/>
    </xf>
    <xf numFmtId="0" fontId="35" fillId="0" borderId="0" xfId="55" applyNumberFormat="1" applyFont="1" applyFill="1" applyAlignment="1">
      <alignment horizontal="left" vertical="top"/>
      <protection/>
    </xf>
    <xf numFmtId="49" fontId="38" fillId="0" borderId="0" xfId="55" applyNumberFormat="1" applyFont="1" applyFill="1" applyBorder="1" applyAlignment="1">
      <alignment horizontal="center" vertical="top"/>
      <protection/>
    </xf>
    <xf numFmtId="49" fontId="35" fillId="0" borderId="0" xfId="55" applyNumberFormat="1" applyFont="1" applyFill="1" applyBorder="1" applyAlignment="1">
      <alignment horizontal="center" vertical="top"/>
      <protection/>
    </xf>
    <xf numFmtId="0" fontId="34" fillId="0" borderId="0" xfId="55" applyNumberFormat="1" applyFont="1" applyFill="1" applyAlignment="1">
      <alignment vertical="top"/>
      <protection/>
    </xf>
    <xf numFmtId="0" fontId="34" fillId="0" borderId="0" xfId="55" applyNumberFormat="1" applyFont="1" applyFill="1" applyBorder="1" applyAlignment="1" quotePrefix="1">
      <alignment horizontal="center" vertical="top"/>
      <protection/>
    </xf>
    <xf numFmtId="0" fontId="34" fillId="0" borderId="10" xfId="55" applyNumberFormat="1" applyFont="1" applyFill="1" applyBorder="1" applyAlignment="1" quotePrefix="1">
      <alignment horizontal="center" vertical="top"/>
      <protection/>
    </xf>
    <xf numFmtId="39" fontId="34" fillId="0" borderId="0" xfId="55" applyNumberFormat="1" applyFont="1" applyFill="1" applyAlignment="1">
      <alignment vertical="top"/>
      <protection/>
    </xf>
    <xf numFmtId="37" fontId="35" fillId="0" borderId="0" xfId="55" applyNumberFormat="1" applyFont="1" applyFill="1" applyAlignment="1">
      <alignment horizontal="right" vertical="top"/>
      <protection/>
    </xf>
    <xf numFmtId="0" fontId="37" fillId="0" borderId="0" xfId="55" applyNumberFormat="1" applyFont="1" applyFill="1" applyAlignment="1">
      <alignment horizontal="justify" vertical="top"/>
      <protection/>
    </xf>
    <xf numFmtId="0" fontId="34" fillId="0" borderId="0" xfId="55" applyNumberFormat="1" applyFont="1" applyFill="1" applyAlignment="1">
      <alignment horizontal="center" vertical="top" wrapText="1"/>
      <protection/>
    </xf>
    <xf numFmtId="0" fontId="34" fillId="0" borderId="0" xfId="55" applyNumberFormat="1" applyFont="1" applyFill="1" applyAlignment="1">
      <alignment vertical="top" wrapText="1"/>
      <protection/>
    </xf>
    <xf numFmtId="0" fontId="35" fillId="0" borderId="0" xfId="55" applyNumberFormat="1" applyFont="1" applyFill="1" applyAlignment="1">
      <alignment horizontal="left" vertical="top" wrapText="1"/>
      <protection/>
    </xf>
    <xf numFmtId="0" fontId="35" fillId="0" borderId="15" xfId="55" applyNumberFormat="1" applyFont="1" applyFill="1" applyBorder="1" applyAlignment="1">
      <alignment horizontal="center" vertical="center" wrapText="1"/>
      <protection/>
    </xf>
    <xf numFmtId="0" fontId="35" fillId="0" borderId="0" xfId="55" applyNumberFormat="1" applyFont="1" applyFill="1" applyBorder="1" applyAlignment="1" quotePrefix="1">
      <alignment horizontal="center" vertical="center" wrapText="1"/>
      <protection/>
    </xf>
    <xf numFmtId="0" fontId="35" fillId="0" borderId="0" xfId="55" applyNumberFormat="1" applyFont="1" applyFill="1" applyBorder="1" applyAlignment="1">
      <alignment horizontal="center" vertical="top" wrapText="1"/>
      <protection/>
    </xf>
    <xf numFmtId="0" fontId="37" fillId="0" borderId="0" xfId="55" applyNumberFormat="1" applyFont="1" applyFill="1" applyAlignment="1">
      <alignment horizontal="left" vertical="top" wrapText="1"/>
      <protection/>
    </xf>
    <xf numFmtId="0" fontId="34" fillId="0" borderId="0" xfId="55" applyNumberFormat="1" applyFont="1" applyFill="1" applyAlignment="1">
      <alignment horizontal="left" vertical="top" wrapText="1"/>
      <protection/>
    </xf>
    <xf numFmtId="0" fontId="34" fillId="0" borderId="0" xfId="55" applyNumberFormat="1" applyFont="1" applyFill="1" applyBorder="1" applyAlignment="1">
      <alignment horizontal="center" vertical="top" wrapText="1"/>
      <protection/>
    </xf>
    <xf numFmtId="4" fontId="34" fillId="0" borderId="0" xfId="55" applyNumberFormat="1" applyFont="1" applyFill="1" applyBorder="1" applyAlignment="1">
      <alignment horizontal="center" vertical="top" wrapText="1"/>
      <protection/>
    </xf>
    <xf numFmtId="4" fontId="34" fillId="0" borderId="0" xfId="55" applyNumberFormat="1" applyFont="1" applyFill="1" applyBorder="1" applyAlignment="1">
      <alignment horizontal="center" vertical="top"/>
      <protection/>
    </xf>
    <xf numFmtId="4" fontId="34" fillId="0" borderId="0" xfId="55" applyNumberFormat="1" applyFont="1" applyFill="1" applyAlignment="1">
      <alignment horizontal="center" vertical="top" wrapText="1"/>
      <protection/>
    </xf>
    <xf numFmtId="4" fontId="34" fillId="0" borderId="0" xfId="55" applyNumberFormat="1" applyFont="1" applyFill="1" applyAlignment="1">
      <alignment horizontal="center" vertical="top"/>
      <protection/>
    </xf>
    <xf numFmtId="0" fontId="34" fillId="0" borderId="0" xfId="55" applyNumberFormat="1" applyFont="1" applyFill="1" applyAlignment="1">
      <alignment horizontal="justify" vertical="top" wrapText="1"/>
      <protection/>
    </xf>
    <xf numFmtId="0" fontId="34" fillId="0" borderId="0" xfId="55" applyNumberFormat="1" applyFont="1" applyFill="1" applyAlignment="1">
      <alignment horizontal="justify" vertical="top"/>
      <protection/>
    </xf>
    <xf numFmtId="169" fontId="33" fillId="36" borderId="0" xfId="55" applyNumberFormat="1" applyFont="1" applyFill="1" applyAlignment="1">
      <alignment horizontal="center" vertical="top"/>
      <protection/>
    </xf>
    <xf numFmtId="0" fontId="35" fillId="0" borderId="14" xfId="55" applyNumberFormat="1" applyFont="1" applyFill="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o cao tai chinh 280405" xfId="55"/>
    <cellStyle name="Normal_Thuyet minh" xfId="56"/>
    <cellStyle name="Normal_Thuyet minh TSCD" xfId="57"/>
    <cellStyle name="Normal_Tong hop bao cao (blank) (version 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20Dong%20Trieu%202010\BCTC%20Dong%20trieu2010%20phat%20ha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ony\AppData\Local\Temp\Rar$DI00.348\PW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N%20-%20B&#7842;NG%20C&#194;N%20&#272;&#7888;I%20K&#7870;%20TO&#193;N%20q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N%20-%20B&#193;O%20C&#193;O%20K&#7870;T%20QU&#7842;%20KINH%20DOANH%20-%20QU&#22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N%20-%20B&#7842;NG%20C&#194;N%20&#272;&#7888;I%20K&#7870;%20TO&#193;N%20q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N%20-%20B&#7842;NG%20C&#194;N%20&#272;&#7888;I%20K&#7870;%20TO&#193;N%20q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N%20-%20B&#193;O%20C&#193;O%20K&#7870;T%20QU&#7842;%20KINH%20DOANH%20-%20QU&#22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at xet 3 cap"/>
      <sheetName val="Danh muc"/>
      <sheetName val="Trọng yếu"/>
      <sheetName val="Phân tích"/>
      <sheetName val="Du lieu"/>
      <sheetName val="lien ket"/>
      <sheetName val="Socuoiky"/>
      <sheetName val="Sheet1"/>
      <sheetName val="Bao cao"/>
      <sheetName val="Thuyet minh"/>
      <sheetName val="Tinh thue TNDN"/>
      <sheetName val="TRY"/>
      <sheetName val="PPLN"/>
      <sheetName val="10000000"/>
      <sheetName val="00000000"/>
      <sheetName val="XL4Poppy"/>
    </sheetNames>
    <sheetDataSet>
      <sheetData sheetId="1">
        <row r="3">
          <cell r="B3" t="str">
            <v>Công ty Cổ phần Viglacera Đông Triều</v>
          </cell>
          <cell r="D3" t="str">
            <v>ABC JSC</v>
          </cell>
        </row>
        <row r="4">
          <cell r="B4" t="str">
            <v>Xuân Sơn - Đông Triều - Quảng Ninh</v>
          </cell>
          <cell r="D4" t="str">
            <v>XYZ street, Hanoi</v>
          </cell>
        </row>
        <row r="5">
          <cell r="D5" t="str">
            <v>for the fiscal year ended 31 December 2005</v>
          </cell>
        </row>
      </sheetData>
      <sheetData sheetId="5">
        <row r="16">
          <cell r="F16">
            <v>0</v>
          </cell>
          <cell r="J16">
            <v>0</v>
          </cell>
        </row>
        <row r="42">
          <cell r="F42">
            <v>0</v>
          </cell>
          <cell r="J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MTSCĐ"/>
      <sheetName val="kekhai3331"/>
      <sheetName val="TK511"/>
      <sheetName val="TK133"/>
      <sheetName val="TK3383"/>
      <sheetName val="TK334"/>
      <sheetName val="00000000"/>
      <sheetName val="10000000"/>
    </sheetNames>
    <sheetDataSet>
      <sheetData sheetId="0">
        <row r="212">
          <cell r="G21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N - BẢNG CÂN ĐỐI KẾ TOÁN"/>
    </sheetNames>
    <sheetDataSet>
      <sheetData sheetId="0">
        <row r="10">
          <cell r="D10">
            <v>57518793416</v>
          </cell>
          <cell r="E10">
            <v>58797268426</v>
          </cell>
        </row>
        <row r="11">
          <cell r="D11">
            <v>3869226269</v>
          </cell>
          <cell r="E11">
            <v>3163838347</v>
          </cell>
        </row>
        <row r="14">
          <cell r="D14">
            <v>0</v>
          </cell>
          <cell r="E14">
            <v>0</v>
          </cell>
        </row>
        <row r="32">
          <cell r="D32">
            <v>179220323260</v>
          </cell>
          <cell r="E32">
            <v>213255461600</v>
          </cell>
        </row>
        <row r="63">
          <cell r="D63">
            <v>236739116676</v>
          </cell>
          <cell r="E63">
            <v>272052730026</v>
          </cell>
        </row>
        <row r="64">
          <cell r="D64">
            <v>236739116676</v>
          </cell>
          <cell r="E64">
            <v>240201730026</v>
          </cell>
        </row>
        <row r="65">
          <cell r="D65">
            <v>271607133548</v>
          </cell>
          <cell r="E65">
            <v>271921130737</v>
          </cell>
        </row>
        <row r="66">
          <cell r="D66">
            <v>164402120558</v>
          </cell>
          <cell r="E66">
            <v>164649099038</v>
          </cell>
        </row>
        <row r="88">
          <cell r="D88">
            <v>-34868016872</v>
          </cell>
          <cell r="E88">
            <v>-31719400711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N - BÁO CÁO KẾT QUẢ KINH DOANH"/>
    </sheetNames>
    <sheetDataSet>
      <sheetData sheetId="0">
        <row r="11">
          <cell r="D11">
            <v>45115288510</v>
          </cell>
          <cell r="E11">
            <v>24213789533</v>
          </cell>
        </row>
        <row r="14">
          <cell r="D14">
            <v>19022692</v>
          </cell>
          <cell r="E14">
            <v>1836211</v>
          </cell>
        </row>
        <row r="20">
          <cell r="D20">
            <v>16555600</v>
          </cell>
          <cell r="E20">
            <v>31394600</v>
          </cell>
        </row>
        <row r="24">
          <cell r="D24">
            <v>1798721381</v>
          </cell>
          <cell r="E24">
            <v>-4152594090</v>
          </cell>
        </row>
        <row r="27">
          <cell r="D27">
            <v>1798721381</v>
          </cell>
          <cell r="E27">
            <v>-4152594090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N - BẢNG CÂN ĐỐI KẾ TOÁN"/>
    </sheetNames>
    <sheetDataSet>
      <sheetData sheetId="0">
        <row r="63">
          <cell r="D63">
            <v>227255020244</v>
          </cell>
        </row>
        <row r="88">
          <cell r="D88">
            <v>-33605521125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N - BẢNG CÂN ĐỐI KẾ TOÁN"/>
    </sheetNames>
    <sheetDataSet>
      <sheetData sheetId="0">
        <row r="11">
          <cell r="D11">
            <v>229275816197.21</v>
          </cell>
          <cell r="E11">
            <v>230665891484.1</v>
          </cell>
        </row>
        <row r="12">
          <cell r="D12">
            <v>63349245268.21</v>
          </cell>
          <cell r="E12">
            <v>59539385564.1</v>
          </cell>
        </row>
        <row r="13">
          <cell r="D13">
            <v>3648941546</v>
          </cell>
          <cell r="E13">
            <v>5942969239</v>
          </cell>
        </row>
        <row r="37">
          <cell r="D37">
            <v>165926570929</v>
          </cell>
          <cell r="E37">
            <v>171126505920</v>
          </cell>
        </row>
        <row r="72">
          <cell r="D72">
            <v>229275816197.21</v>
          </cell>
          <cell r="E72">
            <v>230665891484.1</v>
          </cell>
        </row>
        <row r="73">
          <cell r="D73">
            <v>229275816197.11</v>
          </cell>
          <cell r="E73">
            <v>230665891483.63</v>
          </cell>
        </row>
        <row r="74">
          <cell r="D74">
            <v>263150491527.03</v>
          </cell>
          <cell r="E74">
            <v>270605839611.63</v>
          </cell>
        </row>
        <row r="75">
          <cell r="D75">
            <v>180188071283.03</v>
          </cell>
          <cell r="E75">
            <v>170927589873.63</v>
          </cell>
        </row>
        <row r="103">
          <cell r="D103">
            <v>-33874675329.92</v>
          </cell>
          <cell r="E103">
            <v>-39939948128</v>
          </cell>
        </row>
        <row r="124">
          <cell r="D124">
            <v>229275816197.11</v>
          </cell>
          <cell r="E124">
            <v>230665891483.63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N - BÁO CÁO KẾT QUẢ KINH DOANH"/>
    </sheetNames>
    <sheetDataSet>
      <sheetData sheetId="0">
        <row r="14">
          <cell r="D14">
            <v>50791079588</v>
          </cell>
          <cell r="E14">
            <v>45115288510</v>
          </cell>
        </row>
        <row r="17">
          <cell r="D17">
            <v>4220440</v>
          </cell>
          <cell r="E17">
            <v>19022692</v>
          </cell>
        </row>
        <row r="23">
          <cell r="D23">
            <v>4838700</v>
          </cell>
          <cell r="E23">
            <v>16555600</v>
          </cell>
        </row>
        <row r="26">
          <cell r="D26">
            <v>1940710835</v>
          </cell>
          <cell r="E26">
            <v>1776737072</v>
          </cell>
        </row>
        <row r="29">
          <cell r="D29">
            <v>1940710835</v>
          </cell>
          <cell r="E29">
            <v>1776737072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626"/>
  <sheetViews>
    <sheetView zoomScalePageLayoutView="0" workbookViewId="0" topLeftCell="A159">
      <selection activeCell="C412" sqref="C412"/>
    </sheetView>
  </sheetViews>
  <sheetFormatPr defaultColWidth="2.296875" defaultRowHeight="19.5" customHeight="1" outlineLevelRow="1" outlineLevelCol="1"/>
  <cols>
    <col min="1" max="1" width="2.8984375" style="11" customWidth="1" outlineLevel="1"/>
    <col min="2" max="2" width="1.69921875" style="11" customWidth="1" outlineLevel="1"/>
    <col min="3" max="8" width="2.09765625" style="6" customWidth="1" outlineLevel="1"/>
    <col min="9" max="9" width="1.390625" style="6" customWidth="1" outlineLevel="1"/>
    <col min="10" max="12" width="2.09765625" style="6" customWidth="1" outlineLevel="1"/>
    <col min="13" max="13" width="1.8984375" style="6" customWidth="1" outlineLevel="1"/>
    <col min="14" max="14" width="3.3984375" style="6" customWidth="1" outlineLevel="1"/>
    <col min="15" max="15" width="2.3984375" style="6" customWidth="1" outlineLevel="1"/>
    <col min="16" max="16" width="2" style="6" customWidth="1" outlineLevel="1"/>
    <col min="17" max="17" width="2.19921875" style="6" customWidth="1" outlineLevel="1"/>
    <col min="18" max="18" width="4.09765625" style="6" hidden="1" customWidth="1" outlineLevel="1"/>
    <col min="19" max="19" width="2.3984375" style="6" customWidth="1" outlineLevel="1"/>
    <col min="20" max="20" width="1.69921875" style="6" customWidth="1" outlineLevel="1"/>
    <col min="21" max="21" width="2.5" style="6" customWidth="1" outlineLevel="1"/>
    <col min="22" max="22" width="3.59765625" style="6" customWidth="1" outlineLevel="1"/>
    <col min="23" max="23" width="4.09765625" style="6" customWidth="1" outlineLevel="1"/>
    <col min="24" max="24" width="0.1015625" style="6" customWidth="1" outlineLevel="1"/>
    <col min="25" max="25" width="3.5" style="6" customWidth="1" outlineLevel="1"/>
    <col min="26" max="26" width="4" style="6" customWidth="1" outlineLevel="1"/>
    <col min="27" max="27" width="4.09765625" style="6" customWidth="1" outlineLevel="1"/>
    <col min="28" max="28" width="0.4921875" style="6" hidden="1" customWidth="1" outlineLevel="1"/>
    <col min="29" max="30" width="2" style="6" customWidth="1" outlineLevel="1"/>
    <col min="31" max="31" width="3.09765625" style="6" customWidth="1" outlineLevel="1"/>
    <col min="32" max="32" width="3.8984375" style="6" customWidth="1" outlineLevel="1"/>
    <col min="33" max="33" width="4.8984375" style="6" customWidth="1" outlineLevel="1"/>
    <col min="34" max="34" width="2.59765625" style="6" customWidth="1" outlineLevel="1"/>
    <col min="35" max="35" width="7.59765625" style="6" customWidth="1" outlineLevel="1"/>
    <col min="36" max="36" width="1.69921875" style="6" customWidth="1" outlineLevel="1"/>
    <col min="37" max="37" width="1" style="46" hidden="1" customWidth="1"/>
    <col min="38" max="38" width="2.59765625" style="11" hidden="1" customWidth="1" outlineLevel="1"/>
    <col min="39" max="39" width="1" style="11" hidden="1" customWidth="1" outlineLevel="1"/>
    <col min="40" max="71" width="2.19921875" style="6" hidden="1" customWidth="1" outlineLevel="1"/>
    <col min="72" max="72" width="0.40625" style="6" hidden="1" customWidth="1" outlineLevel="1"/>
    <col min="73" max="73" width="1.4921875" style="6" customWidth="1" collapsed="1"/>
    <col min="74" max="74" width="13.59765625" style="47" bestFit="1" customWidth="1"/>
    <col min="75" max="75" width="12.8984375" style="47" bestFit="1" customWidth="1"/>
    <col min="76" max="76" width="16.19921875" style="48" bestFit="1" customWidth="1"/>
    <col min="77" max="77" width="2.3984375" style="46" bestFit="1" customWidth="1"/>
    <col min="78" max="16384" width="2.19921875" style="46" customWidth="1"/>
  </cols>
  <sheetData>
    <row r="1" spans="1:76" s="31" customFormat="1" ht="19.5" customHeight="1">
      <c r="A1" s="28" t="str">
        <f>'[1]Danh muc'!$B$3</f>
        <v>Công ty Cổ phần Viglacera Đông Triều</v>
      </c>
      <c r="B1" s="28"/>
      <c r="C1" s="28"/>
      <c r="D1" s="28"/>
      <c r="E1" s="28"/>
      <c r="F1" s="28"/>
      <c r="G1" s="28"/>
      <c r="H1" s="28"/>
      <c r="I1" s="28"/>
      <c r="J1" s="28"/>
      <c r="K1" s="28"/>
      <c r="L1" s="28"/>
      <c r="M1" s="28"/>
      <c r="N1" s="28"/>
      <c r="O1" s="28"/>
      <c r="P1" s="28"/>
      <c r="Q1" s="28"/>
      <c r="R1" s="28"/>
      <c r="S1" s="28"/>
      <c r="T1" s="28"/>
      <c r="U1" s="29"/>
      <c r="V1" s="29"/>
      <c r="W1" s="29"/>
      <c r="X1" s="640" t="s">
        <v>387</v>
      </c>
      <c r="Y1" s="640"/>
      <c r="Z1" s="640"/>
      <c r="AA1" s="640"/>
      <c r="AB1" s="640"/>
      <c r="AC1" s="640"/>
      <c r="AD1" s="640"/>
      <c r="AE1" s="640"/>
      <c r="AF1" s="640"/>
      <c r="AG1" s="640"/>
      <c r="AH1" s="640"/>
      <c r="AI1" s="640"/>
      <c r="AJ1" s="640"/>
      <c r="AL1" s="32" t="str">
        <f>'[1]Danh muc'!$D$3</f>
        <v>ABC JSC</v>
      </c>
      <c r="AM1" s="28"/>
      <c r="AN1" s="28"/>
      <c r="AO1" s="28"/>
      <c r="AP1" s="28"/>
      <c r="AQ1" s="28"/>
      <c r="AR1" s="28"/>
      <c r="AS1" s="28"/>
      <c r="AT1" s="28"/>
      <c r="AU1" s="28"/>
      <c r="AV1" s="28"/>
      <c r="AW1" s="28"/>
      <c r="AX1" s="28"/>
      <c r="AY1" s="28"/>
      <c r="AZ1" s="28"/>
      <c r="BA1" s="28"/>
      <c r="BB1" s="28"/>
      <c r="BC1" s="28"/>
      <c r="BD1" s="28"/>
      <c r="BE1" s="28"/>
      <c r="BF1" s="29"/>
      <c r="BG1" s="29"/>
      <c r="BH1" s="29"/>
      <c r="BI1" s="29"/>
      <c r="BJ1" s="29"/>
      <c r="BK1" s="29"/>
      <c r="BL1" s="29"/>
      <c r="BM1" s="29"/>
      <c r="BN1" s="29"/>
      <c r="BO1" s="29"/>
      <c r="BP1" s="29"/>
      <c r="BQ1" s="29"/>
      <c r="BR1" s="29"/>
      <c r="BS1" s="29"/>
      <c r="BT1" s="33" t="s">
        <v>388</v>
      </c>
      <c r="BU1" s="30"/>
      <c r="BV1" s="34"/>
      <c r="BW1" s="35"/>
      <c r="BX1" s="36"/>
    </row>
    <row r="2" spans="1:76" s="39" customFormat="1" ht="19.5" customHeight="1">
      <c r="A2" s="37" t="str">
        <f>'[1]Danh muc'!$B$4</f>
        <v>Xuân Sơn - Đông Triều - Quảng Ninh</v>
      </c>
      <c r="B2" s="38"/>
      <c r="C2" s="37"/>
      <c r="D2" s="37"/>
      <c r="E2" s="37"/>
      <c r="F2" s="37"/>
      <c r="G2" s="37"/>
      <c r="H2" s="37"/>
      <c r="I2" s="37"/>
      <c r="J2" s="37"/>
      <c r="K2" s="37"/>
      <c r="L2" s="37"/>
      <c r="M2" s="37"/>
      <c r="N2" s="37"/>
      <c r="O2" s="37"/>
      <c r="P2" s="37"/>
      <c r="Q2" s="37"/>
      <c r="R2" s="37"/>
      <c r="S2" s="37"/>
      <c r="T2" s="37"/>
      <c r="U2" s="37"/>
      <c r="V2" s="37"/>
      <c r="W2" s="37"/>
      <c r="X2" s="37" t="s">
        <v>397</v>
      </c>
      <c r="Y2" s="37"/>
      <c r="Z2" s="37"/>
      <c r="AA2" s="37"/>
      <c r="AB2" s="37"/>
      <c r="AC2" s="37"/>
      <c r="AD2" s="37"/>
      <c r="AE2" s="37"/>
      <c r="AF2" s="37"/>
      <c r="AG2" s="37"/>
      <c r="AH2" s="37"/>
      <c r="AI2" s="37"/>
      <c r="AJ2" s="37"/>
      <c r="AL2" s="2" t="str">
        <f>'[1]Danh muc'!$D$4</f>
        <v>XYZ street, Hanoi</v>
      </c>
      <c r="AM2" s="3"/>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1" t="str">
        <f>'[1]Danh muc'!$D$5</f>
        <v>for the fiscal year ended 31 December 2005</v>
      </c>
      <c r="BU2" s="40"/>
      <c r="BV2" s="41"/>
      <c r="BW2" s="41"/>
      <c r="BX2" s="42"/>
    </row>
    <row r="3" spans="1:76" s="39" customFormat="1" ht="19.5" customHeight="1">
      <c r="A3" s="4"/>
      <c r="B3" s="3"/>
      <c r="C3" s="4"/>
      <c r="D3" s="4"/>
      <c r="E3" s="4"/>
      <c r="F3" s="4"/>
      <c r="G3" s="4"/>
      <c r="H3" s="4"/>
      <c r="I3" s="4"/>
      <c r="J3" s="4"/>
      <c r="K3" s="4"/>
      <c r="L3" s="4"/>
      <c r="M3" s="4"/>
      <c r="N3" s="4"/>
      <c r="O3" s="4"/>
      <c r="P3" s="4"/>
      <c r="Q3" s="4"/>
      <c r="R3" s="4"/>
      <c r="S3" s="4"/>
      <c r="T3" s="4"/>
      <c r="U3" s="4"/>
      <c r="V3" s="4"/>
      <c r="W3" s="641" t="s">
        <v>400</v>
      </c>
      <c r="X3" s="641"/>
      <c r="Y3" s="641"/>
      <c r="Z3" s="641"/>
      <c r="AA3" s="641"/>
      <c r="AB3" s="641"/>
      <c r="AC3" s="641"/>
      <c r="AD3" s="641"/>
      <c r="AE3" s="641"/>
      <c r="AF3" s="641"/>
      <c r="AG3" s="641"/>
      <c r="AH3" s="641"/>
      <c r="AI3" s="641"/>
      <c r="AJ3" s="641"/>
      <c r="AL3" s="2"/>
      <c r="AM3" s="3"/>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1"/>
      <c r="BU3" s="40"/>
      <c r="BV3" s="41"/>
      <c r="BW3" s="41"/>
      <c r="BX3" s="42"/>
    </row>
    <row r="4" spans="1:76" s="39" customFormat="1" ht="19.5" customHeight="1">
      <c r="A4" s="4"/>
      <c r="B4" s="3"/>
      <c r="C4" s="4"/>
      <c r="D4" s="4"/>
      <c r="E4" s="4"/>
      <c r="F4" s="4"/>
      <c r="G4" s="4"/>
      <c r="H4" s="4"/>
      <c r="I4" s="4"/>
      <c r="J4" s="4"/>
      <c r="K4" s="4"/>
      <c r="L4" s="4"/>
      <c r="M4" s="4"/>
      <c r="N4" s="4"/>
      <c r="O4" s="4"/>
      <c r="P4" s="4"/>
      <c r="Q4" s="4"/>
      <c r="R4" s="4"/>
      <c r="S4" s="4"/>
      <c r="T4" s="4"/>
      <c r="U4" s="4"/>
      <c r="V4" s="4"/>
      <c r="W4" s="642" t="s">
        <v>401</v>
      </c>
      <c r="X4" s="642"/>
      <c r="Y4" s="642"/>
      <c r="Z4" s="642"/>
      <c r="AA4" s="642"/>
      <c r="AB4" s="642"/>
      <c r="AC4" s="642"/>
      <c r="AD4" s="642"/>
      <c r="AE4" s="642"/>
      <c r="AF4" s="642"/>
      <c r="AG4" s="642"/>
      <c r="AH4" s="642"/>
      <c r="AI4" s="642"/>
      <c r="AJ4" s="642"/>
      <c r="AL4" s="2"/>
      <c r="AM4" s="3"/>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1"/>
      <c r="BU4" s="40"/>
      <c r="BV4" s="41"/>
      <c r="BW4" s="41"/>
      <c r="BX4" s="42"/>
    </row>
    <row r="5" spans="1:76" s="39" customFormat="1" ht="19.5" customHeight="1">
      <c r="A5" s="4"/>
      <c r="B5" s="3"/>
      <c r="C5" s="4"/>
      <c r="D5" s="4"/>
      <c r="E5" s="4"/>
      <c r="F5" s="4"/>
      <c r="G5" s="4"/>
      <c r="H5" s="4"/>
      <c r="I5" s="4"/>
      <c r="J5" s="4"/>
      <c r="K5" s="4"/>
      <c r="L5" s="4"/>
      <c r="M5" s="4"/>
      <c r="N5" s="4"/>
      <c r="O5" s="4"/>
      <c r="P5" s="4"/>
      <c r="Q5" s="4"/>
      <c r="R5" s="4"/>
      <c r="S5" s="4"/>
      <c r="T5" s="4"/>
      <c r="U5" s="4"/>
      <c r="V5" s="4"/>
      <c r="W5" s="643" t="s">
        <v>402</v>
      </c>
      <c r="X5" s="643"/>
      <c r="Y5" s="643"/>
      <c r="Z5" s="643"/>
      <c r="AA5" s="643"/>
      <c r="AB5" s="643"/>
      <c r="AC5" s="643"/>
      <c r="AD5" s="643"/>
      <c r="AE5" s="643"/>
      <c r="AF5" s="643"/>
      <c r="AG5" s="643"/>
      <c r="AH5" s="643"/>
      <c r="AI5" s="643"/>
      <c r="AJ5" s="643"/>
      <c r="AL5" s="2"/>
      <c r="AM5" s="3"/>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1"/>
      <c r="BU5" s="40"/>
      <c r="BV5" s="41"/>
      <c r="BW5" s="41"/>
      <c r="BX5" s="42"/>
    </row>
    <row r="6" spans="1:76" s="39" customFormat="1" ht="13.5" customHeight="1">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L6" s="3"/>
      <c r="AM6" s="3"/>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3"/>
      <c r="BW6" s="43"/>
      <c r="BX6" s="44"/>
    </row>
    <row r="7" spans="1:76" s="39" customFormat="1" ht="23.25">
      <c r="A7" s="489" t="s">
        <v>313</v>
      </c>
      <c r="B7" s="489"/>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89"/>
      <c r="BC7" s="489"/>
      <c r="BD7" s="489"/>
      <c r="BE7" s="489"/>
      <c r="BF7" s="489"/>
      <c r="BG7" s="489"/>
      <c r="BH7" s="489"/>
      <c r="BI7" s="489"/>
      <c r="BJ7" s="489"/>
      <c r="BK7" s="489"/>
      <c r="BL7" s="489"/>
      <c r="BM7" s="489"/>
      <c r="BN7" s="489"/>
      <c r="BO7" s="489"/>
      <c r="BP7" s="489"/>
      <c r="BQ7" s="489"/>
      <c r="BR7" s="489"/>
      <c r="BS7" s="489"/>
      <c r="BT7" s="489"/>
      <c r="BU7" s="489"/>
      <c r="BV7" s="43"/>
      <c r="BW7" s="43"/>
      <c r="BX7" s="44"/>
    </row>
    <row r="8" spans="1:76" s="39" customFormat="1" ht="18">
      <c r="A8" s="488" t="s">
        <v>605</v>
      </c>
      <c r="B8" s="488"/>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8"/>
      <c r="AY8" s="488"/>
      <c r="AZ8" s="488"/>
      <c r="BA8" s="488"/>
      <c r="BB8" s="488"/>
      <c r="BC8" s="488"/>
      <c r="BD8" s="488"/>
      <c r="BE8" s="488"/>
      <c r="BF8" s="488"/>
      <c r="BG8" s="488"/>
      <c r="BH8" s="488"/>
      <c r="BI8" s="488"/>
      <c r="BJ8" s="488"/>
      <c r="BK8" s="488"/>
      <c r="BL8" s="488"/>
      <c r="BM8" s="488"/>
      <c r="BN8" s="488"/>
      <c r="BO8" s="488"/>
      <c r="BP8" s="488"/>
      <c r="BQ8" s="488"/>
      <c r="BR8" s="488"/>
      <c r="BS8" s="488"/>
      <c r="BT8" s="488"/>
      <c r="BU8" s="488"/>
      <c r="BV8" s="43"/>
      <c r="BW8" s="43"/>
      <c r="BX8" s="44"/>
    </row>
    <row r="9" spans="1:76" s="39" customFormat="1" ht="15">
      <c r="A9" s="3"/>
      <c r="B9" s="3"/>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L9" s="3"/>
      <c r="AM9" s="3"/>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3"/>
      <c r="BW9" s="43"/>
      <c r="BX9" s="44"/>
    </row>
    <row r="10" spans="1:76" s="39" customFormat="1" ht="15.75">
      <c r="A10" s="159"/>
      <c r="B10" s="160" t="s">
        <v>196</v>
      </c>
      <c r="C10" s="159" t="s">
        <v>197</v>
      </c>
      <c r="D10" s="159"/>
      <c r="E10" s="159"/>
      <c r="F10" s="159"/>
      <c r="G10" s="159"/>
      <c r="H10" s="161"/>
      <c r="I10" s="161"/>
      <c r="J10" s="162"/>
      <c r="K10" s="162"/>
      <c r="L10" s="4"/>
      <c r="M10" s="4"/>
      <c r="N10" s="4"/>
      <c r="O10" s="4"/>
      <c r="P10" s="4"/>
      <c r="Q10" s="4"/>
      <c r="R10" s="4"/>
      <c r="S10" s="4"/>
      <c r="T10" s="4"/>
      <c r="U10" s="4"/>
      <c r="V10" s="4"/>
      <c r="W10" s="4"/>
      <c r="X10" s="4"/>
      <c r="Y10" s="4"/>
      <c r="Z10" s="4"/>
      <c r="AA10" s="4"/>
      <c r="AB10" s="4"/>
      <c r="AC10" s="4"/>
      <c r="AD10" s="4"/>
      <c r="AE10" s="4"/>
      <c r="AF10" s="4"/>
      <c r="AG10" s="4"/>
      <c r="AH10" s="4"/>
      <c r="AI10" s="4"/>
      <c r="AJ10" s="4"/>
      <c r="AL10" s="3"/>
      <c r="AM10" s="3"/>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3"/>
      <c r="BW10" s="43"/>
      <c r="BX10" s="44"/>
    </row>
    <row r="11" spans="1:76" s="39" customFormat="1" ht="15">
      <c r="A11" s="163"/>
      <c r="B11" s="164" t="s">
        <v>198</v>
      </c>
      <c r="C11" s="163" t="s">
        <v>199</v>
      </c>
      <c r="D11" s="163"/>
      <c r="E11" s="163"/>
      <c r="F11" s="163"/>
      <c r="G11" s="163"/>
      <c r="H11" s="165"/>
      <c r="I11" s="165"/>
      <c r="J11" s="166"/>
      <c r="K11" s="166"/>
      <c r="L11" s="4"/>
      <c r="M11" s="163" t="s">
        <v>200</v>
      </c>
      <c r="N11" s="4"/>
      <c r="O11" s="4"/>
      <c r="P11" s="4"/>
      <c r="Q11" s="4"/>
      <c r="R11" s="4"/>
      <c r="S11" s="4"/>
      <c r="T11" s="4"/>
      <c r="U11" s="4"/>
      <c r="V11" s="4"/>
      <c r="W11" s="4"/>
      <c r="X11" s="4"/>
      <c r="Y11" s="4"/>
      <c r="Z11" s="4"/>
      <c r="AA11" s="4"/>
      <c r="AB11" s="4"/>
      <c r="AC11" s="4"/>
      <c r="AD11" s="4"/>
      <c r="AE11" s="4"/>
      <c r="AF11" s="4"/>
      <c r="AG11" s="4"/>
      <c r="AH11" s="4"/>
      <c r="AI11" s="4"/>
      <c r="AJ11" s="4"/>
      <c r="AL11" s="3"/>
      <c r="AM11" s="3"/>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3"/>
      <c r="BW11" s="43"/>
      <c r="BX11" s="44"/>
    </row>
    <row r="12" spans="1:76" s="39" customFormat="1" ht="15">
      <c r="A12" s="163"/>
      <c r="B12" s="164" t="s">
        <v>201</v>
      </c>
      <c r="C12" s="163" t="s">
        <v>202</v>
      </c>
      <c r="D12" s="163"/>
      <c r="E12" s="163"/>
      <c r="F12" s="163"/>
      <c r="G12" s="163"/>
      <c r="H12" s="165"/>
      <c r="I12" s="165"/>
      <c r="J12" s="166"/>
      <c r="K12" s="166"/>
      <c r="L12" s="4"/>
      <c r="M12" s="163" t="s">
        <v>203</v>
      </c>
      <c r="N12" s="4"/>
      <c r="O12" s="4"/>
      <c r="P12" s="4"/>
      <c r="Q12" s="4"/>
      <c r="R12" s="4"/>
      <c r="S12" s="4"/>
      <c r="T12" s="4"/>
      <c r="U12" s="4"/>
      <c r="V12" s="4"/>
      <c r="W12" s="4"/>
      <c r="X12" s="4"/>
      <c r="Y12" s="4"/>
      <c r="Z12" s="4"/>
      <c r="AA12" s="4"/>
      <c r="AB12" s="4"/>
      <c r="AC12" s="4"/>
      <c r="AD12" s="4"/>
      <c r="AE12" s="4"/>
      <c r="AF12" s="4"/>
      <c r="AG12" s="4"/>
      <c r="AH12" s="4"/>
      <c r="AI12" s="4"/>
      <c r="AJ12" s="4"/>
      <c r="AL12" s="3"/>
      <c r="AM12" s="3"/>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3"/>
      <c r="BW12" s="43"/>
      <c r="BX12" s="44"/>
    </row>
    <row r="13" spans="1:76" s="39" customFormat="1" ht="15">
      <c r="A13" s="163"/>
      <c r="B13" s="164" t="s">
        <v>204</v>
      </c>
      <c r="C13" s="163" t="s">
        <v>205</v>
      </c>
      <c r="D13" s="163"/>
      <c r="E13" s="163"/>
      <c r="F13" s="163"/>
      <c r="G13" s="163"/>
      <c r="H13" s="165"/>
      <c r="I13" s="165"/>
      <c r="J13" s="166"/>
      <c r="K13" s="166"/>
      <c r="L13" s="4"/>
      <c r="M13" s="163" t="s">
        <v>203</v>
      </c>
      <c r="N13" s="4"/>
      <c r="O13" s="4"/>
      <c r="P13" s="4"/>
      <c r="Q13" s="4"/>
      <c r="R13" s="4"/>
      <c r="S13" s="4"/>
      <c r="T13" s="4"/>
      <c r="U13" s="4"/>
      <c r="V13" s="4"/>
      <c r="W13" s="4"/>
      <c r="X13" s="4"/>
      <c r="Y13" s="4"/>
      <c r="Z13" s="4"/>
      <c r="AA13" s="4"/>
      <c r="AB13" s="4"/>
      <c r="AC13" s="4"/>
      <c r="AD13" s="4"/>
      <c r="AE13" s="4"/>
      <c r="AF13" s="4"/>
      <c r="AG13" s="4"/>
      <c r="AH13" s="4"/>
      <c r="AI13" s="4"/>
      <c r="AJ13" s="4"/>
      <c r="AL13" s="3"/>
      <c r="AM13" s="3"/>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3"/>
      <c r="BW13" s="43"/>
      <c r="BX13" s="44"/>
    </row>
    <row r="14" spans="1:76" s="39" customFormat="1" ht="15">
      <c r="A14" s="163"/>
      <c r="B14" s="164" t="s">
        <v>233</v>
      </c>
      <c r="C14" s="163" t="s">
        <v>403</v>
      </c>
      <c r="D14" s="163"/>
      <c r="E14" s="163"/>
      <c r="F14" s="163"/>
      <c r="G14" s="163"/>
      <c r="H14" s="165"/>
      <c r="I14" s="165"/>
      <c r="J14" s="166"/>
      <c r="K14" s="166"/>
      <c r="L14" s="4"/>
      <c r="M14" s="163"/>
      <c r="N14" s="4"/>
      <c r="O14" s="4"/>
      <c r="P14" s="4"/>
      <c r="Q14" s="4"/>
      <c r="R14" s="4"/>
      <c r="S14" s="4"/>
      <c r="T14" s="4"/>
      <c r="U14" s="4"/>
      <c r="V14" s="4"/>
      <c r="W14" s="4"/>
      <c r="X14" s="4"/>
      <c r="Y14" s="4"/>
      <c r="Z14" s="4"/>
      <c r="AA14" s="4"/>
      <c r="AB14" s="4"/>
      <c r="AC14" s="4"/>
      <c r="AD14" s="4"/>
      <c r="AE14" s="4"/>
      <c r="AF14" s="4"/>
      <c r="AG14" s="4"/>
      <c r="AH14" s="4"/>
      <c r="AI14" s="4"/>
      <c r="AJ14" s="4"/>
      <c r="AL14" s="3"/>
      <c r="AM14" s="3"/>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3"/>
      <c r="BW14" s="43"/>
      <c r="BX14" s="44"/>
    </row>
    <row r="15" spans="1:76" s="39" customFormat="1" ht="15">
      <c r="A15" s="163"/>
      <c r="B15" s="164" t="s">
        <v>237</v>
      </c>
      <c r="C15" s="163" t="s">
        <v>404</v>
      </c>
      <c r="D15" s="163"/>
      <c r="E15" s="163"/>
      <c r="F15" s="163"/>
      <c r="G15" s="163"/>
      <c r="H15" s="165"/>
      <c r="I15" s="165"/>
      <c r="J15" s="166"/>
      <c r="K15" s="166"/>
      <c r="L15" s="4"/>
      <c r="M15" s="163"/>
      <c r="N15" s="4"/>
      <c r="O15" s="4"/>
      <c r="P15" s="4"/>
      <c r="Q15" s="4"/>
      <c r="R15" s="4"/>
      <c r="S15" s="4"/>
      <c r="T15" s="4"/>
      <c r="U15" s="4"/>
      <c r="V15" s="4"/>
      <c r="W15" s="4"/>
      <c r="X15" s="4"/>
      <c r="Y15" s="4"/>
      <c r="Z15" s="4"/>
      <c r="AA15" s="4"/>
      <c r="AB15" s="4"/>
      <c r="AC15" s="4"/>
      <c r="AD15" s="4"/>
      <c r="AE15" s="4"/>
      <c r="AF15" s="4"/>
      <c r="AG15" s="4"/>
      <c r="AH15" s="4"/>
      <c r="AI15" s="4"/>
      <c r="AJ15" s="4"/>
      <c r="AL15" s="3"/>
      <c r="AM15" s="3"/>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3"/>
      <c r="BW15" s="43"/>
      <c r="BX15" s="44"/>
    </row>
    <row r="16" spans="1:76" s="39" customFormat="1" ht="15">
      <c r="A16" s="163"/>
      <c r="B16" s="164" t="s">
        <v>243</v>
      </c>
      <c r="C16" s="163" t="s">
        <v>606</v>
      </c>
      <c r="D16" s="163"/>
      <c r="E16" s="163"/>
      <c r="F16" s="163"/>
      <c r="G16" s="163"/>
      <c r="H16" s="165"/>
      <c r="I16" s="165"/>
      <c r="J16" s="166"/>
      <c r="K16" s="166"/>
      <c r="L16" s="4"/>
      <c r="M16" s="163"/>
      <c r="N16" s="4"/>
      <c r="O16" s="4"/>
      <c r="P16" s="4"/>
      <c r="Q16" s="4"/>
      <c r="R16" s="4"/>
      <c r="S16" s="4"/>
      <c r="T16" s="4"/>
      <c r="U16" s="4"/>
      <c r="V16" s="4"/>
      <c r="W16" s="4"/>
      <c r="X16" s="4"/>
      <c r="Y16" s="4"/>
      <c r="Z16" s="4"/>
      <c r="AA16" s="4"/>
      <c r="AB16" s="4"/>
      <c r="AC16" s="4"/>
      <c r="AD16" s="4"/>
      <c r="AE16" s="4"/>
      <c r="AF16" s="4"/>
      <c r="AG16" s="4"/>
      <c r="AH16" s="4"/>
      <c r="AI16" s="4"/>
      <c r="AJ16" s="4"/>
      <c r="AL16" s="3"/>
      <c r="AM16" s="3"/>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3"/>
      <c r="BW16" s="43"/>
      <c r="BX16" s="44"/>
    </row>
    <row r="17" spans="1:76" s="39" customFormat="1" ht="15">
      <c r="A17" s="163"/>
      <c r="B17" s="164"/>
      <c r="C17" s="163" t="s">
        <v>405</v>
      </c>
      <c r="D17" s="163" t="s">
        <v>406</v>
      </c>
      <c r="E17" s="163"/>
      <c r="F17" s="163"/>
      <c r="G17" s="163"/>
      <c r="H17" s="165"/>
      <c r="I17" s="165"/>
      <c r="J17" s="166"/>
      <c r="K17" s="166"/>
      <c r="L17" s="4"/>
      <c r="M17" s="163"/>
      <c r="N17" s="4"/>
      <c r="O17" s="4"/>
      <c r="P17" s="4"/>
      <c r="Q17" s="4"/>
      <c r="R17" s="4"/>
      <c r="S17" s="4"/>
      <c r="T17" s="4"/>
      <c r="U17" s="4"/>
      <c r="V17" s="4"/>
      <c r="W17" s="4"/>
      <c r="X17" s="4"/>
      <c r="Y17" s="4"/>
      <c r="Z17" s="4"/>
      <c r="AA17" s="4"/>
      <c r="AB17" s="4"/>
      <c r="AC17" s="4"/>
      <c r="AD17" s="4"/>
      <c r="AE17" s="4"/>
      <c r="AF17" s="4"/>
      <c r="AG17" s="4"/>
      <c r="AH17" s="4"/>
      <c r="AI17" s="4"/>
      <c r="AJ17" s="4"/>
      <c r="AL17" s="3"/>
      <c r="AM17" s="3"/>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3"/>
      <c r="BW17" s="43"/>
      <c r="BX17" s="44"/>
    </row>
    <row r="18" spans="1:76" s="39" customFormat="1" ht="15">
      <c r="A18" s="163"/>
      <c r="B18" s="164"/>
      <c r="C18" s="163" t="s">
        <v>405</v>
      </c>
      <c r="D18" s="163" t="s">
        <v>407</v>
      </c>
      <c r="E18" s="163"/>
      <c r="F18" s="163"/>
      <c r="G18" s="163"/>
      <c r="H18" s="165"/>
      <c r="I18" s="165"/>
      <c r="J18" s="166"/>
      <c r="K18" s="166"/>
      <c r="L18" s="4"/>
      <c r="M18" s="163"/>
      <c r="N18" s="4"/>
      <c r="O18" s="4"/>
      <c r="P18" s="4"/>
      <c r="Q18" s="4"/>
      <c r="R18" s="4"/>
      <c r="S18" s="4"/>
      <c r="T18" s="4"/>
      <c r="U18" s="4"/>
      <c r="V18" s="4"/>
      <c r="W18" s="4"/>
      <c r="X18" s="4"/>
      <c r="Y18" s="4"/>
      <c r="Z18" s="4"/>
      <c r="AA18" s="4"/>
      <c r="AB18" s="4"/>
      <c r="AC18" s="4"/>
      <c r="AD18" s="4"/>
      <c r="AE18" s="4"/>
      <c r="AF18" s="4"/>
      <c r="AG18" s="4"/>
      <c r="AH18" s="4"/>
      <c r="AI18" s="4"/>
      <c r="AJ18" s="4"/>
      <c r="AL18" s="3"/>
      <c r="AM18" s="3"/>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3"/>
      <c r="BW18" s="43"/>
      <c r="BX18" s="44"/>
    </row>
    <row r="19" spans="1:76" s="39" customFormat="1" ht="15">
      <c r="A19" s="163"/>
      <c r="B19" s="164"/>
      <c r="C19" s="163" t="s">
        <v>405</v>
      </c>
      <c r="D19" s="163" t="s">
        <v>408</v>
      </c>
      <c r="E19" s="163"/>
      <c r="F19" s="163"/>
      <c r="G19" s="163"/>
      <c r="H19" s="165"/>
      <c r="I19" s="165"/>
      <c r="J19" s="166"/>
      <c r="K19" s="166"/>
      <c r="L19" s="4"/>
      <c r="M19" s="163"/>
      <c r="N19" s="4"/>
      <c r="O19" s="4"/>
      <c r="P19" s="4"/>
      <c r="Q19" s="4"/>
      <c r="R19" s="4"/>
      <c r="S19" s="4"/>
      <c r="T19" s="4"/>
      <c r="U19" s="4"/>
      <c r="V19" s="4"/>
      <c r="W19" s="4"/>
      <c r="X19" s="4"/>
      <c r="Y19" s="4"/>
      <c r="Z19" s="4"/>
      <c r="AA19" s="4"/>
      <c r="AB19" s="4"/>
      <c r="AC19" s="4"/>
      <c r="AD19" s="4"/>
      <c r="AE19" s="4"/>
      <c r="AF19" s="4"/>
      <c r="AG19" s="4"/>
      <c r="AH19" s="4"/>
      <c r="AI19" s="4"/>
      <c r="AJ19" s="4"/>
      <c r="AL19" s="3"/>
      <c r="AM19" s="3"/>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3"/>
      <c r="BW19" s="43"/>
      <c r="BX19" s="44"/>
    </row>
    <row r="20" spans="1:76" s="39" customFormat="1" ht="15.75">
      <c r="A20" s="163"/>
      <c r="B20" s="160" t="s">
        <v>206</v>
      </c>
      <c r="C20" s="159" t="s">
        <v>409</v>
      </c>
      <c r="D20" s="159"/>
      <c r="E20" s="163"/>
      <c r="F20" s="163"/>
      <c r="G20" s="163"/>
      <c r="H20" s="165"/>
      <c r="I20" s="165"/>
      <c r="J20" s="166"/>
      <c r="K20" s="166"/>
      <c r="L20" s="4"/>
      <c r="M20" s="4"/>
      <c r="N20" s="4"/>
      <c r="O20" s="4"/>
      <c r="P20" s="4"/>
      <c r="Q20" s="4"/>
      <c r="R20" s="4"/>
      <c r="S20" s="4"/>
      <c r="T20" s="4"/>
      <c r="U20" s="4"/>
      <c r="V20" s="4"/>
      <c r="W20" s="4"/>
      <c r="X20" s="4"/>
      <c r="Y20" s="4"/>
      <c r="Z20" s="4"/>
      <c r="AA20" s="4"/>
      <c r="AB20" s="4"/>
      <c r="AC20" s="4"/>
      <c r="AD20" s="4"/>
      <c r="AE20" s="4"/>
      <c r="AF20" s="4"/>
      <c r="AG20" s="4"/>
      <c r="AH20" s="4"/>
      <c r="AI20" s="4"/>
      <c r="AJ20" s="4"/>
      <c r="AL20" s="3"/>
      <c r="AM20" s="3"/>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3"/>
      <c r="BW20" s="43"/>
      <c r="BX20" s="44"/>
    </row>
    <row r="21" spans="1:76" s="39" customFormat="1" ht="15">
      <c r="A21" s="163"/>
      <c r="B21" s="164" t="s">
        <v>198</v>
      </c>
      <c r="C21" s="163" t="s">
        <v>410</v>
      </c>
      <c r="D21" s="163"/>
      <c r="E21" s="163"/>
      <c r="F21" s="163"/>
      <c r="G21" s="163"/>
      <c r="H21" s="165"/>
      <c r="I21" s="165"/>
      <c r="J21" s="166"/>
      <c r="K21" s="166"/>
      <c r="L21" s="4"/>
      <c r="M21" s="4"/>
      <c r="N21" s="4"/>
      <c r="O21" s="4"/>
      <c r="P21" s="4"/>
      <c r="Q21" s="4"/>
      <c r="R21" s="4"/>
      <c r="S21" s="4"/>
      <c r="T21" s="4"/>
      <c r="U21" s="4"/>
      <c r="V21" s="4"/>
      <c r="W21" s="4"/>
      <c r="X21" s="4"/>
      <c r="Y21" s="4"/>
      <c r="Z21" s="4"/>
      <c r="AA21" s="4"/>
      <c r="AB21" s="4"/>
      <c r="AC21" s="4"/>
      <c r="AD21" s="4"/>
      <c r="AE21" s="4"/>
      <c r="AF21" s="4"/>
      <c r="AG21" s="4"/>
      <c r="AH21" s="4"/>
      <c r="AI21" s="4"/>
      <c r="AJ21" s="4"/>
      <c r="AL21" s="3"/>
      <c r="AM21" s="3"/>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3"/>
      <c r="BW21" s="43"/>
      <c r="BX21" s="44"/>
    </row>
    <row r="22" spans="1:76" s="39" customFormat="1" ht="15">
      <c r="A22" s="163"/>
      <c r="B22" s="164" t="s">
        <v>207</v>
      </c>
      <c r="C22" s="163" t="s">
        <v>208</v>
      </c>
      <c r="D22" s="163"/>
      <c r="E22" s="163"/>
      <c r="F22" s="163"/>
      <c r="G22" s="163"/>
      <c r="H22" s="165"/>
      <c r="I22" s="165"/>
      <c r="J22" s="166"/>
      <c r="K22" s="166"/>
      <c r="L22" s="4"/>
      <c r="M22" s="4"/>
      <c r="N22" s="4"/>
      <c r="O22" s="4"/>
      <c r="P22" s="4"/>
      <c r="Q22" s="4"/>
      <c r="R22" s="4"/>
      <c r="S22" s="4"/>
      <c r="T22" s="4"/>
      <c r="U22" s="4"/>
      <c r="V22" s="4"/>
      <c r="W22" s="4"/>
      <c r="X22" s="4"/>
      <c r="Y22" s="4"/>
      <c r="Z22" s="4"/>
      <c r="AA22" s="4"/>
      <c r="AB22" s="4"/>
      <c r="AC22" s="4"/>
      <c r="AD22" s="4"/>
      <c r="AE22" s="4"/>
      <c r="AF22" s="4"/>
      <c r="AG22" s="4"/>
      <c r="AH22" s="4"/>
      <c r="AI22" s="4"/>
      <c r="AJ22" s="4"/>
      <c r="AL22" s="3"/>
      <c r="AM22" s="3"/>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3"/>
      <c r="BW22" s="43"/>
      <c r="BX22" s="44"/>
    </row>
    <row r="23" spans="1:76" s="39" customFormat="1" ht="15.75">
      <c r="A23" s="163"/>
      <c r="B23" s="160" t="s">
        <v>209</v>
      </c>
      <c r="C23" s="159" t="s">
        <v>210</v>
      </c>
      <c r="D23" s="163"/>
      <c r="E23" s="163"/>
      <c r="F23" s="163"/>
      <c r="G23" s="163"/>
      <c r="H23" s="165"/>
      <c r="I23" s="165"/>
      <c r="J23" s="166"/>
      <c r="K23" s="166"/>
      <c r="L23" s="4"/>
      <c r="M23" s="4"/>
      <c r="N23" s="4"/>
      <c r="O23" s="4"/>
      <c r="P23" s="4"/>
      <c r="Q23" s="4"/>
      <c r="R23" s="4"/>
      <c r="S23" s="4"/>
      <c r="T23" s="4"/>
      <c r="U23" s="4"/>
      <c r="V23" s="4"/>
      <c r="W23" s="4"/>
      <c r="X23" s="4"/>
      <c r="Y23" s="4"/>
      <c r="Z23" s="4"/>
      <c r="AA23" s="4"/>
      <c r="AB23" s="4"/>
      <c r="AC23" s="4"/>
      <c r="AD23" s="4"/>
      <c r="AE23" s="4"/>
      <c r="AF23" s="4"/>
      <c r="AG23" s="4"/>
      <c r="AH23" s="4"/>
      <c r="AI23" s="4"/>
      <c r="AJ23" s="4"/>
      <c r="AL23" s="3"/>
      <c r="AM23" s="3"/>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3"/>
      <c r="BW23" s="43"/>
      <c r="BX23" s="44"/>
    </row>
    <row r="24" spans="1:76" s="39" customFormat="1" ht="15">
      <c r="A24" s="163"/>
      <c r="B24" s="164" t="s">
        <v>198</v>
      </c>
      <c r="C24" s="163" t="s">
        <v>211</v>
      </c>
      <c r="D24" s="163"/>
      <c r="E24" s="163"/>
      <c r="F24" s="163"/>
      <c r="G24" s="163"/>
      <c r="H24" s="165"/>
      <c r="I24" s="165"/>
      <c r="J24" s="166"/>
      <c r="K24" s="166"/>
      <c r="L24" s="4"/>
      <c r="M24" s="163" t="s">
        <v>212</v>
      </c>
      <c r="N24" s="4"/>
      <c r="O24" s="4"/>
      <c r="P24" s="4"/>
      <c r="Q24" s="4"/>
      <c r="R24" s="4"/>
      <c r="S24" s="4"/>
      <c r="T24" s="4"/>
      <c r="U24" s="4"/>
      <c r="V24" s="4"/>
      <c r="W24" s="4"/>
      <c r="X24" s="4"/>
      <c r="Y24" s="4"/>
      <c r="Z24" s="4"/>
      <c r="AA24" s="4"/>
      <c r="AB24" s="4"/>
      <c r="AC24" s="4"/>
      <c r="AD24" s="4"/>
      <c r="AE24" s="4"/>
      <c r="AF24" s="4"/>
      <c r="AG24" s="4"/>
      <c r="AH24" s="4"/>
      <c r="AI24" s="4"/>
      <c r="AJ24" s="4"/>
      <c r="AL24" s="3"/>
      <c r="AM24" s="3"/>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3"/>
      <c r="BW24" s="43"/>
      <c r="BX24" s="44"/>
    </row>
    <row r="25" spans="1:76" s="39" customFormat="1" ht="15">
      <c r="A25" s="163"/>
      <c r="B25" s="164" t="s">
        <v>201</v>
      </c>
      <c r="C25" s="163" t="s">
        <v>213</v>
      </c>
      <c r="D25" s="163"/>
      <c r="E25" s="163"/>
      <c r="F25" s="163"/>
      <c r="G25" s="163"/>
      <c r="H25" s="165"/>
      <c r="I25" s="165"/>
      <c r="J25" s="166"/>
      <c r="K25" s="166"/>
      <c r="L25" s="4"/>
      <c r="M25" s="163" t="s">
        <v>214</v>
      </c>
      <c r="N25" s="4"/>
      <c r="O25" s="4"/>
      <c r="P25" s="4"/>
      <c r="Q25" s="4"/>
      <c r="R25" s="4"/>
      <c r="S25" s="4"/>
      <c r="T25" s="4"/>
      <c r="U25" s="4"/>
      <c r="V25" s="4"/>
      <c r="W25" s="4"/>
      <c r="X25" s="4"/>
      <c r="Y25" s="4"/>
      <c r="Z25" s="4"/>
      <c r="AA25" s="4"/>
      <c r="AB25" s="4"/>
      <c r="AC25" s="4"/>
      <c r="AD25" s="4"/>
      <c r="AE25" s="4"/>
      <c r="AF25" s="4"/>
      <c r="AG25" s="4"/>
      <c r="AH25" s="4"/>
      <c r="AI25" s="4"/>
      <c r="AJ25" s="4"/>
      <c r="AL25" s="3"/>
      <c r="AM25" s="3"/>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3"/>
      <c r="BW25" s="43"/>
      <c r="BX25" s="44"/>
    </row>
    <row r="26" spans="1:76" s="39" customFormat="1" ht="15.75">
      <c r="A26" s="163"/>
      <c r="B26" s="160" t="s">
        <v>215</v>
      </c>
      <c r="C26" s="159" t="s">
        <v>216</v>
      </c>
      <c r="D26" s="163"/>
      <c r="E26" s="163"/>
      <c r="F26" s="163"/>
      <c r="G26" s="163"/>
      <c r="H26" s="165"/>
      <c r="I26" s="165"/>
      <c r="J26" s="166"/>
      <c r="K26" s="166"/>
      <c r="L26" s="4"/>
      <c r="M26" s="4"/>
      <c r="N26" s="4"/>
      <c r="O26" s="4"/>
      <c r="P26" s="4"/>
      <c r="Q26" s="4"/>
      <c r="R26" s="4"/>
      <c r="S26" s="4"/>
      <c r="T26" s="4"/>
      <c r="U26" s="4"/>
      <c r="V26" s="4"/>
      <c r="W26" s="4"/>
      <c r="X26" s="4"/>
      <c r="Y26" s="4"/>
      <c r="Z26" s="4"/>
      <c r="AA26" s="4"/>
      <c r="AB26" s="4"/>
      <c r="AC26" s="4"/>
      <c r="AD26" s="4"/>
      <c r="AE26" s="4"/>
      <c r="AF26" s="4"/>
      <c r="AG26" s="4"/>
      <c r="AH26" s="4"/>
      <c r="AI26" s="4"/>
      <c r="AJ26" s="4"/>
      <c r="AL26" s="3"/>
      <c r="AM26" s="3"/>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3"/>
      <c r="BW26" s="43"/>
      <c r="BX26" s="44"/>
    </row>
    <row r="27" spans="1:76" s="179" customFormat="1" ht="15">
      <c r="A27" s="175"/>
      <c r="B27" s="176" t="s">
        <v>198</v>
      </c>
      <c r="C27" s="175" t="s">
        <v>217</v>
      </c>
      <c r="D27" s="175"/>
      <c r="E27" s="175"/>
      <c r="F27" s="175"/>
      <c r="G27" s="175"/>
      <c r="H27" s="177"/>
      <c r="I27" s="177"/>
      <c r="J27" s="178"/>
      <c r="K27" s="178"/>
      <c r="AL27" s="180"/>
      <c r="AM27" s="180"/>
      <c r="BV27" s="181"/>
      <c r="BW27" s="181"/>
      <c r="BX27" s="181"/>
    </row>
    <row r="28" spans="1:76" s="39" customFormat="1" ht="15">
      <c r="A28" s="163"/>
      <c r="B28" s="164"/>
      <c r="C28" s="167" t="s">
        <v>218</v>
      </c>
      <c r="D28" s="163"/>
      <c r="E28" s="163"/>
      <c r="F28" s="163"/>
      <c r="G28" s="163"/>
      <c r="H28" s="168"/>
      <c r="I28" s="165"/>
      <c r="J28" s="166"/>
      <c r="K28" s="166"/>
      <c r="L28" s="4"/>
      <c r="M28" s="4"/>
      <c r="N28" s="4"/>
      <c r="O28" s="4"/>
      <c r="P28" s="4"/>
      <c r="Q28" s="4"/>
      <c r="R28" s="4"/>
      <c r="S28" s="4"/>
      <c r="T28" s="4"/>
      <c r="U28" s="4"/>
      <c r="V28" s="4"/>
      <c r="W28" s="4"/>
      <c r="X28" s="4"/>
      <c r="Y28" s="4"/>
      <c r="Z28" s="4"/>
      <c r="AA28" s="4"/>
      <c r="AB28" s="4"/>
      <c r="AC28" s="4"/>
      <c r="AD28" s="4"/>
      <c r="AE28" s="4"/>
      <c r="AF28" s="4"/>
      <c r="AG28" s="4"/>
      <c r="AH28" s="4"/>
      <c r="AI28" s="4"/>
      <c r="AJ28" s="4"/>
      <c r="AL28" s="3"/>
      <c r="AM28" s="3"/>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3"/>
      <c r="BW28" s="43"/>
      <c r="BX28" s="44"/>
    </row>
    <row r="29" spans="1:76" s="39" customFormat="1" ht="15">
      <c r="A29" s="163"/>
      <c r="B29" s="164"/>
      <c r="C29" s="644" t="s">
        <v>219</v>
      </c>
      <c r="D29" s="644"/>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4"/>
      <c r="AY29" s="644"/>
      <c r="AZ29" s="644"/>
      <c r="BA29" s="644"/>
      <c r="BB29" s="644"/>
      <c r="BC29" s="644"/>
      <c r="BD29" s="644"/>
      <c r="BE29" s="644"/>
      <c r="BF29" s="644"/>
      <c r="BG29" s="644"/>
      <c r="BH29" s="644"/>
      <c r="BI29" s="644"/>
      <c r="BJ29" s="644"/>
      <c r="BK29" s="644"/>
      <c r="BL29" s="644"/>
      <c r="BM29" s="644"/>
      <c r="BN29" s="644"/>
      <c r="BO29" s="644"/>
      <c r="BP29" s="644"/>
      <c r="BQ29" s="644"/>
      <c r="BR29" s="644"/>
      <c r="BS29" s="644"/>
      <c r="BT29" s="644"/>
      <c r="BU29" s="644"/>
      <c r="BV29" s="43"/>
      <c r="BW29" s="43"/>
      <c r="BX29" s="44"/>
    </row>
    <row r="30" spans="1:76" s="39" customFormat="1" ht="15">
      <c r="A30" s="163"/>
      <c r="B30" s="164"/>
      <c r="C30" s="644"/>
      <c r="D30" s="644"/>
      <c r="E30" s="644"/>
      <c r="F30" s="644"/>
      <c r="G30" s="644"/>
      <c r="H30" s="644"/>
      <c r="I30" s="644"/>
      <c r="J30" s="644"/>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4"/>
      <c r="AY30" s="644"/>
      <c r="AZ30" s="644"/>
      <c r="BA30" s="644"/>
      <c r="BB30" s="644"/>
      <c r="BC30" s="644"/>
      <c r="BD30" s="644"/>
      <c r="BE30" s="644"/>
      <c r="BF30" s="644"/>
      <c r="BG30" s="644"/>
      <c r="BH30" s="644"/>
      <c r="BI30" s="644"/>
      <c r="BJ30" s="644"/>
      <c r="BK30" s="644"/>
      <c r="BL30" s="644"/>
      <c r="BM30" s="644"/>
      <c r="BN30" s="644"/>
      <c r="BO30" s="644"/>
      <c r="BP30" s="644"/>
      <c r="BQ30" s="644"/>
      <c r="BR30" s="644"/>
      <c r="BS30" s="644"/>
      <c r="BT30" s="644"/>
      <c r="BU30" s="644"/>
      <c r="BV30" s="43"/>
      <c r="BW30" s="43"/>
      <c r="BX30" s="44"/>
    </row>
    <row r="31" spans="1:76" s="39" customFormat="1" ht="15">
      <c r="A31" s="163"/>
      <c r="B31" s="164"/>
      <c r="C31" s="167" t="s">
        <v>220</v>
      </c>
      <c r="D31" s="163"/>
      <c r="E31" s="163"/>
      <c r="F31" s="163"/>
      <c r="G31" s="163"/>
      <c r="H31" s="165"/>
      <c r="I31" s="165"/>
      <c r="J31" s="166"/>
      <c r="K31" s="166"/>
      <c r="L31" s="4"/>
      <c r="M31" s="4"/>
      <c r="N31" s="4"/>
      <c r="O31" s="4"/>
      <c r="P31" s="4"/>
      <c r="Q31" s="4"/>
      <c r="R31" s="4"/>
      <c r="S31" s="4"/>
      <c r="T31" s="4"/>
      <c r="U31" s="4"/>
      <c r="V31" s="4"/>
      <c r="W31" s="4"/>
      <c r="X31" s="4"/>
      <c r="Y31" s="4"/>
      <c r="Z31" s="4"/>
      <c r="AA31" s="4"/>
      <c r="AB31" s="4"/>
      <c r="AC31" s="4"/>
      <c r="AD31" s="4"/>
      <c r="AE31" s="4"/>
      <c r="AF31" s="4"/>
      <c r="AG31" s="4"/>
      <c r="AH31" s="4"/>
      <c r="AI31" s="4"/>
      <c r="AJ31" s="4"/>
      <c r="AL31" s="3"/>
      <c r="AM31" s="3"/>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3"/>
      <c r="BW31" s="43"/>
      <c r="BX31" s="44"/>
    </row>
    <row r="32" spans="1:76" s="39" customFormat="1" ht="15">
      <c r="A32" s="163"/>
      <c r="B32" s="164"/>
      <c r="C32" s="494" t="s">
        <v>221</v>
      </c>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494"/>
      <c r="BS32" s="494"/>
      <c r="BT32" s="494"/>
      <c r="BU32" s="494"/>
      <c r="BV32" s="43"/>
      <c r="BW32" s="43"/>
      <c r="BX32" s="44"/>
    </row>
    <row r="33" spans="1:76" s="39" customFormat="1" ht="15">
      <c r="A33" s="163"/>
      <c r="B33" s="164"/>
      <c r="C33" s="494"/>
      <c r="D33" s="494"/>
      <c r="E33" s="494"/>
      <c r="F33" s="494"/>
      <c r="G33" s="494"/>
      <c r="H33" s="494"/>
      <c r="I33" s="494"/>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494"/>
      <c r="AH33" s="494"/>
      <c r="AI33" s="494"/>
      <c r="AJ33" s="494"/>
      <c r="AK33" s="494"/>
      <c r="AL33" s="494"/>
      <c r="AM33" s="494"/>
      <c r="AN33" s="494"/>
      <c r="AO33" s="494"/>
      <c r="AP33" s="494"/>
      <c r="AQ33" s="494"/>
      <c r="AR33" s="494"/>
      <c r="AS33" s="494"/>
      <c r="AT33" s="494"/>
      <c r="AU33" s="494"/>
      <c r="AV33" s="494"/>
      <c r="AW33" s="494"/>
      <c r="AX33" s="494"/>
      <c r="AY33" s="494"/>
      <c r="AZ33" s="494"/>
      <c r="BA33" s="494"/>
      <c r="BB33" s="494"/>
      <c r="BC33" s="494"/>
      <c r="BD33" s="494"/>
      <c r="BE33" s="494"/>
      <c r="BF33" s="494"/>
      <c r="BG33" s="494"/>
      <c r="BH33" s="494"/>
      <c r="BI33" s="494"/>
      <c r="BJ33" s="494"/>
      <c r="BK33" s="494"/>
      <c r="BL33" s="494"/>
      <c r="BM33" s="494"/>
      <c r="BN33" s="494"/>
      <c r="BO33" s="494"/>
      <c r="BP33" s="494"/>
      <c r="BQ33" s="494"/>
      <c r="BR33" s="494"/>
      <c r="BS33" s="494"/>
      <c r="BT33" s="494"/>
      <c r="BU33" s="494"/>
      <c r="BV33" s="43"/>
      <c r="BW33" s="43"/>
      <c r="BX33" s="44"/>
    </row>
    <row r="34" spans="1:76" s="39" customFormat="1" ht="15">
      <c r="A34" s="163"/>
      <c r="B34" s="164"/>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c r="AN34" s="494"/>
      <c r="AO34" s="494"/>
      <c r="AP34" s="494"/>
      <c r="AQ34" s="494"/>
      <c r="AR34" s="494"/>
      <c r="AS34" s="494"/>
      <c r="AT34" s="494"/>
      <c r="AU34" s="494"/>
      <c r="AV34" s="494"/>
      <c r="AW34" s="494"/>
      <c r="AX34" s="494"/>
      <c r="AY34" s="494"/>
      <c r="AZ34" s="494"/>
      <c r="BA34" s="494"/>
      <c r="BB34" s="494"/>
      <c r="BC34" s="494"/>
      <c r="BD34" s="494"/>
      <c r="BE34" s="494"/>
      <c r="BF34" s="494"/>
      <c r="BG34" s="494"/>
      <c r="BH34" s="494"/>
      <c r="BI34" s="494"/>
      <c r="BJ34" s="494"/>
      <c r="BK34" s="494"/>
      <c r="BL34" s="494"/>
      <c r="BM34" s="494"/>
      <c r="BN34" s="494"/>
      <c r="BO34" s="494"/>
      <c r="BP34" s="494"/>
      <c r="BQ34" s="494"/>
      <c r="BR34" s="494"/>
      <c r="BS34" s="494"/>
      <c r="BT34" s="494"/>
      <c r="BU34" s="494"/>
      <c r="BV34" s="43"/>
      <c r="BW34" s="43"/>
      <c r="BX34" s="44"/>
    </row>
    <row r="35" spans="1:76" s="39" customFormat="1" ht="15">
      <c r="A35" s="163"/>
      <c r="B35" s="164"/>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L35" s="494"/>
      <c r="AM35" s="494"/>
      <c r="AN35" s="494"/>
      <c r="AO35" s="494"/>
      <c r="AP35" s="494"/>
      <c r="AQ35" s="494"/>
      <c r="AR35" s="494"/>
      <c r="AS35" s="494"/>
      <c r="AT35" s="494"/>
      <c r="AU35" s="494"/>
      <c r="AV35" s="494"/>
      <c r="AW35" s="494"/>
      <c r="AX35" s="494"/>
      <c r="AY35" s="494"/>
      <c r="AZ35" s="494"/>
      <c r="BA35" s="494"/>
      <c r="BB35" s="494"/>
      <c r="BC35" s="494"/>
      <c r="BD35" s="494"/>
      <c r="BE35" s="494"/>
      <c r="BF35" s="494"/>
      <c r="BG35" s="494"/>
      <c r="BH35" s="494"/>
      <c r="BI35" s="494"/>
      <c r="BJ35" s="494"/>
      <c r="BK35" s="494"/>
      <c r="BL35" s="494"/>
      <c r="BM35" s="494"/>
      <c r="BN35" s="494"/>
      <c r="BO35" s="494"/>
      <c r="BP35" s="494"/>
      <c r="BQ35" s="494"/>
      <c r="BR35" s="494"/>
      <c r="BS35" s="494"/>
      <c r="BT35" s="494"/>
      <c r="BU35" s="494"/>
      <c r="BV35" s="43"/>
      <c r="BW35" s="43"/>
      <c r="BX35" s="44"/>
    </row>
    <row r="36" spans="1:76" s="179" customFormat="1" ht="15">
      <c r="A36" s="175"/>
      <c r="B36" s="176" t="s">
        <v>201</v>
      </c>
      <c r="C36" s="175" t="s">
        <v>222</v>
      </c>
      <c r="D36" s="175"/>
      <c r="E36" s="175"/>
      <c r="F36" s="175"/>
      <c r="G36" s="175"/>
      <c r="H36" s="177"/>
      <c r="I36" s="177"/>
      <c r="J36" s="178"/>
      <c r="K36" s="178"/>
      <c r="AL36" s="180"/>
      <c r="AM36" s="180"/>
      <c r="BV36" s="181"/>
      <c r="BW36" s="181"/>
      <c r="BX36" s="181"/>
    </row>
    <row r="37" spans="1:76" s="39" customFormat="1" ht="15">
      <c r="A37" s="163"/>
      <c r="B37" s="164"/>
      <c r="C37" s="494" t="s">
        <v>223</v>
      </c>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C37" s="494"/>
      <c r="BD37" s="494"/>
      <c r="BE37" s="494"/>
      <c r="BF37" s="494"/>
      <c r="BG37" s="494"/>
      <c r="BH37" s="494"/>
      <c r="BI37" s="494"/>
      <c r="BJ37" s="494"/>
      <c r="BK37" s="494"/>
      <c r="BL37" s="494"/>
      <c r="BM37" s="494"/>
      <c r="BN37" s="494"/>
      <c r="BO37" s="494"/>
      <c r="BP37" s="494"/>
      <c r="BQ37" s="494"/>
      <c r="BR37" s="494"/>
      <c r="BS37" s="494"/>
      <c r="BT37" s="494"/>
      <c r="BU37" s="494"/>
      <c r="BV37" s="43"/>
      <c r="BW37" s="43"/>
      <c r="BX37" s="44"/>
    </row>
    <row r="38" spans="1:76" s="39" customFormat="1" ht="15">
      <c r="A38" s="163"/>
      <c r="B38" s="16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94"/>
      <c r="BD38" s="494"/>
      <c r="BE38" s="494"/>
      <c r="BF38" s="494"/>
      <c r="BG38" s="494"/>
      <c r="BH38" s="494"/>
      <c r="BI38" s="494"/>
      <c r="BJ38" s="494"/>
      <c r="BK38" s="494"/>
      <c r="BL38" s="494"/>
      <c r="BM38" s="494"/>
      <c r="BN38" s="494"/>
      <c r="BO38" s="494"/>
      <c r="BP38" s="494"/>
      <c r="BQ38" s="494"/>
      <c r="BR38" s="494"/>
      <c r="BS38" s="494"/>
      <c r="BT38" s="494"/>
      <c r="BU38" s="494"/>
      <c r="BV38" s="43"/>
      <c r="BW38" s="43"/>
      <c r="BX38" s="44"/>
    </row>
    <row r="39" spans="1:76" s="39" customFormat="1" ht="15">
      <c r="A39" s="163"/>
      <c r="B39" s="16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4"/>
      <c r="AY39" s="494"/>
      <c r="AZ39" s="494"/>
      <c r="BA39" s="494"/>
      <c r="BB39" s="494"/>
      <c r="BC39" s="494"/>
      <c r="BD39" s="494"/>
      <c r="BE39" s="494"/>
      <c r="BF39" s="494"/>
      <c r="BG39" s="494"/>
      <c r="BH39" s="494"/>
      <c r="BI39" s="494"/>
      <c r="BJ39" s="494"/>
      <c r="BK39" s="494"/>
      <c r="BL39" s="494"/>
      <c r="BM39" s="494"/>
      <c r="BN39" s="494"/>
      <c r="BO39" s="494"/>
      <c r="BP39" s="494"/>
      <c r="BQ39" s="494"/>
      <c r="BR39" s="494"/>
      <c r="BS39" s="494"/>
      <c r="BT39" s="494"/>
      <c r="BU39" s="494"/>
      <c r="BV39" s="43"/>
      <c r="BW39" s="43"/>
      <c r="BX39" s="44"/>
    </row>
    <row r="40" spans="1:76" s="39" customFormat="1" ht="15">
      <c r="A40" s="163"/>
      <c r="B40" s="164"/>
      <c r="C40" s="494" t="s">
        <v>224</v>
      </c>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94"/>
      <c r="AT40" s="494"/>
      <c r="AU40" s="494"/>
      <c r="AV40" s="494"/>
      <c r="AW40" s="494"/>
      <c r="AX40" s="494"/>
      <c r="AY40" s="494"/>
      <c r="AZ40" s="494"/>
      <c r="BA40" s="494"/>
      <c r="BB40" s="494"/>
      <c r="BC40" s="494"/>
      <c r="BD40" s="494"/>
      <c r="BE40" s="494"/>
      <c r="BF40" s="494"/>
      <c r="BG40" s="494"/>
      <c r="BH40" s="494"/>
      <c r="BI40" s="494"/>
      <c r="BJ40" s="494"/>
      <c r="BK40" s="494"/>
      <c r="BL40" s="494"/>
      <c r="BM40" s="494"/>
      <c r="BN40" s="494"/>
      <c r="BO40" s="494"/>
      <c r="BP40" s="494"/>
      <c r="BQ40" s="494"/>
      <c r="BR40" s="494"/>
      <c r="BS40" s="494"/>
      <c r="BT40" s="494"/>
      <c r="BU40" s="494"/>
      <c r="BV40" s="43"/>
      <c r="BW40" s="43"/>
      <c r="BX40" s="44"/>
    </row>
    <row r="41" spans="1:76" s="39" customFormat="1" ht="15">
      <c r="A41" s="163"/>
      <c r="B41" s="16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3"/>
      <c r="BW41" s="43"/>
      <c r="BX41" s="44"/>
    </row>
    <row r="42" spans="1:76" s="39" customFormat="1" ht="15">
      <c r="A42" s="163"/>
      <c r="B42" s="164"/>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c r="BC42" s="494"/>
      <c r="BD42" s="494"/>
      <c r="BE42" s="494"/>
      <c r="BF42" s="494"/>
      <c r="BG42" s="494"/>
      <c r="BH42" s="494"/>
      <c r="BI42" s="494"/>
      <c r="BJ42" s="494"/>
      <c r="BK42" s="494"/>
      <c r="BL42" s="494"/>
      <c r="BM42" s="494"/>
      <c r="BN42" s="494"/>
      <c r="BO42" s="494"/>
      <c r="BP42" s="494"/>
      <c r="BQ42" s="494"/>
      <c r="BR42" s="494"/>
      <c r="BS42" s="494"/>
      <c r="BT42" s="494"/>
      <c r="BU42" s="494"/>
      <c r="BV42" s="43"/>
      <c r="BW42" s="43"/>
      <c r="BX42" s="44"/>
    </row>
    <row r="43" spans="1:76" s="39" customFormat="1" ht="15">
      <c r="A43" s="163"/>
      <c r="B43" s="164"/>
      <c r="C43" s="494" t="s">
        <v>225</v>
      </c>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4"/>
      <c r="BQ43" s="494"/>
      <c r="BR43" s="494"/>
      <c r="BS43" s="494"/>
      <c r="BT43" s="494"/>
      <c r="BU43" s="494"/>
      <c r="BV43" s="43"/>
      <c r="BW43" s="43"/>
      <c r="BX43" s="44"/>
    </row>
    <row r="44" spans="1:76" s="39" customFormat="1" ht="15">
      <c r="A44" s="163"/>
      <c r="B44" s="16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c r="AR44" s="494"/>
      <c r="AS44" s="494"/>
      <c r="AT44" s="494"/>
      <c r="AU44" s="494"/>
      <c r="AV44" s="494"/>
      <c r="AW44" s="494"/>
      <c r="AX44" s="494"/>
      <c r="AY44" s="494"/>
      <c r="AZ44" s="494"/>
      <c r="BA44" s="494"/>
      <c r="BB44" s="494"/>
      <c r="BC44" s="494"/>
      <c r="BD44" s="494"/>
      <c r="BE44" s="494"/>
      <c r="BF44" s="494"/>
      <c r="BG44" s="494"/>
      <c r="BH44" s="494"/>
      <c r="BI44" s="494"/>
      <c r="BJ44" s="494"/>
      <c r="BK44" s="494"/>
      <c r="BL44" s="494"/>
      <c r="BM44" s="494"/>
      <c r="BN44" s="494"/>
      <c r="BO44" s="494"/>
      <c r="BP44" s="494"/>
      <c r="BQ44" s="494"/>
      <c r="BR44" s="494"/>
      <c r="BS44" s="494"/>
      <c r="BT44" s="494"/>
      <c r="BU44" s="494"/>
      <c r="BV44" s="43"/>
      <c r="BW44" s="43"/>
      <c r="BX44" s="44"/>
    </row>
    <row r="45" spans="1:76" s="39" customFormat="1" ht="15">
      <c r="A45" s="163"/>
      <c r="B45" s="164"/>
      <c r="C45" s="167" t="s">
        <v>226</v>
      </c>
      <c r="D45" s="163"/>
      <c r="E45" s="163"/>
      <c r="F45" s="163"/>
      <c r="G45" s="163"/>
      <c r="H45" s="165"/>
      <c r="I45" s="165"/>
      <c r="J45" s="166"/>
      <c r="K45" s="166"/>
      <c r="L45" s="4"/>
      <c r="M45" s="4"/>
      <c r="N45" s="4"/>
      <c r="O45" s="4"/>
      <c r="P45" s="4"/>
      <c r="Q45" s="4"/>
      <c r="R45" s="4"/>
      <c r="S45" s="4"/>
      <c r="T45" s="4"/>
      <c r="U45" s="4"/>
      <c r="V45" s="4"/>
      <c r="W45" s="4"/>
      <c r="X45" s="4"/>
      <c r="Y45" s="4"/>
      <c r="Z45" s="4"/>
      <c r="AA45" s="4"/>
      <c r="AB45" s="4"/>
      <c r="AC45" s="4"/>
      <c r="AD45" s="4"/>
      <c r="AE45" s="4"/>
      <c r="AF45" s="4"/>
      <c r="AG45" s="4"/>
      <c r="AH45" s="4"/>
      <c r="AI45" s="4"/>
      <c r="AJ45" s="4"/>
      <c r="AL45" s="3"/>
      <c r="AM45" s="3"/>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3"/>
      <c r="BW45" s="43"/>
      <c r="BX45" s="44"/>
    </row>
    <row r="46" spans="1:76" s="39" customFormat="1" ht="15">
      <c r="A46" s="163"/>
      <c r="B46" s="164"/>
      <c r="C46" s="167" t="s">
        <v>227</v>
      </c>
      <c r="D46" s="163"/>
      <c r="E46" s="163"/>
      <c r="F46" s="163"/>
      <c r="G46" s="163"/>
      <c r="H46" s="165"/>
      <c r="I46" s="165"/>
      <c r="J46" s="166"/>
      <c r="K46" s="166"/>
      <c r="L46" s="4"/>
      <c r="M46" s="4"/>
      <c r="N46" s="4"/>
      <c r="O46" s="4"/>
      <c r="P46" s="4"/>
      <c r="Q46" s="4"/>
      <c r="R46" s="4"/>
      <c r="S46" s="4"/>
      <c r="T46" s="4"/>
      <c r="U46" s="4"/>
      <c r="V46" s="4"/>
      <c r="W46" s="4"/>
      <c r="X46" s="4"/>
      <c r="Y46" s="4"/>
      <c r="Z46" s="4"/>
      <c r="AA46" s="4"/>
      <c r="AB46" s="4"/>
      <c r="AC46" s="4"/>
      <c r="AD46" s="4"/>
      <c r="AE46" s="4"/>
      <c r="AF46" s="4"/>
      <c r="AG46" s="4"/>
      <c r="AH46" s="4"/>
      <c r="AI46" s="4"/>
      <c r="AJ46" s="4"/>
      <c r="AL46" s="3"/>
      <c r="AM46" s="3"/>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3"/>
      <c r="BW46" s="43"/>
      <c r="BX46" s="44"/>
    </row>
    <row r="47" spans="1:76" s="39" customFormat="1" ht="15">
      <c r="A47" s="163"/>
      <c r="B47" s="164"/>
      <c r="C47" s="163" t="s">
        <v>405</v>
      </c>
      <c r="D47" s="163" t="s">
        <v>411</v>
      </c>
      <c r="E47" s="163"/>
      <c r="F47" s="163"/>
      <c r="G47" s="163"/>
      <c r="H47" s="165"/>
      <c r="I47" s="165"/>
      <c r="J47" s="166"/>
      <c r="K47" s="166"/>
      <c r="L47" s="4"/>
      <c r="M47" s="4"/>
      <c r="N47" s="4"/>
      <c r="O47" s="4"/>
      <c r="P47" s="4"/>
      <c r="Q47" s="4"/>
      <c r="R47" s="4"/>
      <c r="S47" s="4"/>
      <c r="T47" s="4"/>
      <c r="U47" s="4"/>
      <c r="V47" s="4"/>
      <c r="W47" s="4"/>
      <c r="X47" s="4"/>
      <c r="Y47" s="4"/>
      <c r="Z47" s="4"/>
      <c r="AA47" s="4"/>
      <c r="AB47" s="4"/>
      <c r="AC47" s="4"/>
      <c r="AD47" s="4"/>
      <c r="AE47" s="4"/>
      <c r="AF47" s="4"/>
      <c r="AG47" s="4"/>
      <c r="AH47" s="4"/>
      <c r="AI47" s="4"/>
      <c r="AJ47" s="4"/>
      <c r="AL47" s="3"/>
      <c r="AM47" s="3"/>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3"/>
      <c r="BW47" s="43"/>
      <c r="BX47" s="44"/>
    </row>
    <row r="48" spans="1:76" s="179" customFormat="1" ht="15">
      <c r="A48" s="175"/>
      <c r="B48" s="176" t="s">
        <v>204</v>
      </c>
      <c r="C48" s="175" t="s">
        <v>228</v>
      </c>
      <c r="D48" s="175"/>
      <c r="E48" s="175"/>
      <c r="F48" s="175"/>
      <c r="G48" s="175"/>
      <c r="H48" s="177"/>
      <c r="I48" s="177"/>
      <c r="J48" s="178"/>
      <c r="K48" s="178"/>
      <c r="AL48" s="180"/>
      <c r="AM48" s="180"/>
      <c r="BV48" s="181"/>
      <c r="BW48" s="181"/>
      <c r="BX48" s="181"/>
    </row>
    <row r="49" spans="1:76" s="39" customFormat="1" ht="15">
      <c r="A49" s="163"/>
      <c r="B49" s="164"/>
      <c r="C49" s="167" t="s">
        <v>229</v>
      </c>
      <c r="D49" s="163"/>
      <c r="E49" s="163"/>
      <c r="F49" s="163"/>
      <c r="G49" s="163"/>
      <c r="H49" s="165"/>
      <c r="I49" s="165"/>
      <c r="J49" s="166"/>
      <c r="K49" s="166"/>
      <c r="L49" s="4"/>
      <c r="M49" s="4"/>
      <c r="N49" s="4"/>
      <c r="O49" s="4"/>
      <c r="P49" s="4"/>
      <c r="Q49" s="4"/>
      <c r="R49" s="4"/>
      <c r="S49" s="4"/>
      <c r="T49" s="4"/>
      <c r="U49" s="4"/>
      <c r="V49" s="4"/>
      <c r="W49" s="4"/>
      <c r="X49" s="4"/>
      <c r="Y49" s="4"/>
      <c r="Z49" s="4"/>
      <c r="AA49" s="4"/>
      <c r="AB49" s="4"/>
      <c r="AC49" s="4"/>
      <c r="AD49" s="4"/>
      <c r="AE49" s="4"/>
      <c r="AF49" s="4"/>
      <c r="AG49" s="4"/>
      <c r="AH49" s="4"/>
      <c r="AI49" s="4"/>
      <c r="AJ49" s="4"/>
      <c r="AL49" s="3"/>
      <c r="AM49" s="3"/>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3"/>
      <c r="BW49" s="43"/>
      <c r="BX49" s="44"/>
    </row>
    <row r="50" spans="1:76" s="39" customFormat="1" ht="15">
      <c r="A50" s="163"/>
      <c r="B50" s="164"/>
      <c r="C50" s="492" t="s">
        <v>230</v>
      </c>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c r="AX50" s="492"/>
      <c r="AY50" s="492"/>
      <c r="AZ50" s="492"/>
      <c r="BA50" s="492"/>
      <c r="BB50" s="492"/>
      <c r="BC50" s="492"/>
      <c r="BD50" s="492"/>
      <c r="BE50" s="492"/>
      <c r="BF50" s="492"/>
      <c r="BG50" s="492"/>
      <c r="BH50" s="492"/>
      <c r="BI50" s="492"/>
      <c r="BJ50" s="492"/>
      <c r="BK50" s="492"/>
      <c r="BL50" s="492"/>
      <c r="BM50" s="492"/>
      <c r="BN50" s="492"/>
      <c r="BO50" s="492"/>
      <c r="BP50" s="492"/>
      <c r="BQ50" s="492"/>
      <c r="BR50" s="492"/>
      <c r="BS50" s="492"/>
      <c r="BT50" s="492"/>
      <c r="BU50" s="492"/>
      <c r="BV50" s="43"/>
      <c r="BW50" s="43"/>
      <c r="BX50" s="44"/>
    </row>
    <row r="51" spans="1:76" s="39" customFormat="1" ht="15">
      <c r="A51" s="163"/>
      <c r="B51" s="164"/>
      <c r="C51" s="492"/>
      <c r="D51" s="492"/>
      <c r="E51" s="492"/>
      <c r="F51" s="492"/>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2"/>
      <c r="AY51" s="492"/>
      <c r="AZ51" s="492"/>
      <c r="BA51" s="492"/>
      <c r="BB51" s="492"/>
      <c r="BC51" s="492"/>
      <c r="BD51" s="492"/>
      <c r="BE51" s="492"/>
      <c r="BF51" s="492"/>
      <c r="BG51" s="492"/>
      <c r="BH51" s="492"/>
      <c r="BI51" s="492"/>
      <c r="BJ51" s="492"/>
      <c r="BK51" s="492"/>
      <c r="BL51" s="492"/>
      <c r="BM51" s="492"/>
      <c r="BN51" s="492"/>
      <c r="BO51" s="492"/>
      <c r="BP51" s="492"/>
      <c r="BQ51" s="492"/>
      <c r="BR51" s="492"/>
      <c r="BS51" s="492"/>
      <c r="BT51" s="492"/>
      <c r="BU51" s="492"/>
      <c r="BV51" s="43"/>
      <c r="BW51" s="43"/>
      <c r="BX51" s="44"/>
    </row>
    <row r="52" spans="1:76" s="39" customFormat="1" ht="15">
      <c r="A52" s="163"/>
      <c r="B52" s="164"/>
      <c r="C52" s="492" t="s">
        <v>231</v>
      </c>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492"/>
      <c r="AR52" s="492"/>
      <c r="AS52" s="492"/>
      <c r="AT52" s="492"/>
      <c r="AU52" s="492"/>
      <c r="AV52" s="492"/>
      <c r="AW52" s="492"/>
      <c r="AX52" s="492"/>
      <c r="AY52" s="492"/>
      <c r="AZ52" s="492"/>
      <c r="BA52" s="492"/>
      <c r="BB52" s="492"/>
      <c r="BC52" s="492"/>
      <c r="BD52" s="492"/>
      <c r="BE52" s="492"/>
      <c r="BF52" s="492"/>
      <c r="BG52" s="492"/>
      <c r="BH52" s="492"/>
      <c r="BI52" s="492"/>
      <c r="BJ52" s="492"/>
      <c r="BK52" s="492"/>
      <c r="BL52" s="492"/>
      <c r="BM52" s="492"/>
      <c r="BN52" s="492"/>
      <c r="BO52" s="492"/>
      <c r="BP52" s="492"/>
      <c r="BQ52" s="492"/>
      <c r="BR52" s="492"/>
      <c r="BS52" s="492"/>
      <c r="BT52" s="492"/>
      <c r="BU52" s="492"/>
      <c r="BV52" s="43"/>
      <c r="BW52" s="43"/>
      <c r="BX52" s="44"/>
    </row>
    <row r="53" spans="1:76" s="39" customFormat="1" ht="15">
      <c r="A53" s="163"/>
      <c r="B53" s="164"/>
      <c r="C53" s="492"/>
      <c r="D53" s="492"/>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492"/>
      <c r="AU53" s="492"/>
      <c r="AV53" s="492"/>
      <c r="AW53" s="492"/>
      <c r="AX53" s="492"/>
      <c r="AY53" s="492"/>
      <c r="AZ53" s="492"/>
      <c r="BA53" s="492"/>
      <c r="BB53" s="492"/>
      <c r="BC53" s="492"/>
      <c r="BD53" s="492"/>
      <c r="BE53" s="492"/>
      <c r="BF53" s="492"/>
      <c r="BG53" s="492"/>
      <c r="BH53" s="492"/>
      <c r="BI53" s="492"/>
      <c r="BJ53" s="492"/>
      <c r="BK53" s="492"/>
      <c r="BL53" s="492"/>
      <c r="BM53" s="492"/>
      <c r="BN53" s="492"/>
      <c r="BO53" s="492"/>
      <c r="BP53" s="492"/>
      <c r="BQ53" s="492"/>
      <c r="BR53" s="492"/>
      <c r="BS53" s="492"/>
      <c r="BT53" s="492"/>
      <c r="BU53" s="492"/>
      <c r="BV53" s="43"/>
      <c r="BW53" s="43"/>
      <c r="BX53" s="44"/>
    </row>
    <row r="54" spans="1:76" s="39" customFormat="1" ht="15">
      <c r="A54" s="163"/>
      <c r="B54" s="164"/>
      <c r="C54" s="167" t="s">
        <v>232</v>
      </c>
      <c r="D54" s="163"/>
      <c r="E54" s="163"/>
      <c r="F54" s="163"/>
      <c r="G54" s="163"/>
      <c r="H54" s="165"/>
      <c r="I54" s="165"/>
      <c r="J54" s="166"/>
      <c r="K54" s="166"/>
      <c r="L54" s="4"/>
      <c r="M54" s="4"/>
      <c r="N54" s="4"/>
      <c r="O54" s="4"/>
      <c r="P54" s="4"/>
      <c r="Q54" s="4"/>
      <c r="R54" s="4"/>
      <c r="S54" s="4"/>
      <c r="T54" s="4"/>
      <c r="U54" s="4"/>
      <c r="V54" s="4"/>
      <c r="W54" s="4"/>
      <c r="X54" s="4"/>
      <c r="Y54" s="4"/>
      <c r="Z54" s="4"/>
      <c r="AA54" s="4"/>
      <c r="AB54" s="4"/>
      <c r="AC54" s="4"/>
      <c r="AD54" s="4"/>
      <c r="AE54" s="4"/>
      <c r="AF54" s="4"/>
      <c r="AG54" s="4"/>
      <c r="AH54" s="4"/>
      <c r="AI54" s="4"/>
      <c r="AJ54" s="4"/>
      <c r="AL54" s="3"/>
      <c r="AM54" s="3"/>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3"/>
      <c r="BW54" s="43"/>
      <c r="BX54" s="44"/>
    </row>
    <row r="55" spans="1:76" s="179" customFormat="1" ht="15">
      <c r="A55" s="175"/>
      <c r="B55" s="176" t="s">
        <v>233</v>
      </c>
      <c r="C55" s="175" t="s">
        <v>234</v>
      </c>
      <c r="D55" s="175"/>
      <c r="E55" s="175"/>
      <c r="F55" s="175"/>
      <c r="G55" s="175"/>
      <c r="H55" s="177"/>
      <c r="I55" s="177"/>
      <c r="J55" s="178"/>
      <c r="K55" s="178"/>
      <c r="AL55" s="180"/>
      <c r="AM55" s="180"/>
      <c r="BV55" s="181"/>
      <c r="BW55" s="181"/>
      <c r="BX55" s="181"/>
    </row>
    <row r="56" spans="1:76" s="39" customFormat="1" ht="15">
      <c r="A56" s="163"/>
      <c r="B56" s="164"/>
      <c r="C56" s="167" t="s">
        <v>235</v>
      </c>
      <c r="D56" s="163"/>
      <c r="E56" s="163"/>
      <c r="F56" s="163"/>
      <c r="G56" s="163"/>
      <c r="H56" s="165"/>
      <c r="I56" s="165"/>
      <c r="J56" s="166"/>
      <c r="K56" s="166"/>
      <c r="L56" s="4"/>
      <c r="M56" s="4"/>
      <c r="N56" s="4"/>
      <c r="O56" s="4"/>
      <c r="P56" s="4"/>
      <c r="Q56" s="4"/>
      <c r="R56" s="4"/>
      <c r="S56" s="4"/>
      <c r="T56" s="4"/>
      <c r="U56" s="4"/>
      <c r="V56" s="4"/>
      <c r="W56" s="4"/>
      <c r="X56" s="4"/>
      <c r="Y56" s="4"/>
      <c r="Z56" s="4"/>
      <c r="AA56" s="4"/>
      <c r="AB56" s="4"/>
      <c r="AC56" s="4"/>
      <c r="AD56" s="4"/>
      <c r="AE56" s="4"/>
      <c r="AF56" s="4"/>
      <c r="AG56" s="4"/>
      <c r="AH56" s="4"/>
      <c r="AI56" s="4"/>
      <c r="AJ56" s="4"/>
      <c r="AL56" s="3"/>
      <c r="AM56" s="3"/>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3"/>
      <c r="BW56" s="43"/>
      <c r="BX56" s="44"/>
    </row>
    <row r="57" spans="1:76" s="39" customFormat="1" ht="15">
      <c r="A57" s="163"/>
      <c r="B57" s="164"/>
      <c r="C57" s="167" t="s">
        <v>236</v>
      </c>
      <c r="D57" s="163"/>
      <c r="E57" s="163"/>
      <c r="F57" s="163"/>
      <c r="G57" s="163"/>
      <c r="H57" s="165"/>
      <c r="I57" s="165"/>
      <c r="J57" s="166"/>
      <c r="K57" s="166"/>
      <c r="L57" s="4"/>
      <c r="M57" s="4"/>
      <c r="N57" s="4"/>
      <c r="O57" s="4"/>
      <c r="P57" s="4"/>
      <c r="Q57" s="4"/>
      <c r="R57" s="4"/>
      <c r="S57" s="4"/>
      <c r="T57" s="4"/>
      <c r="U57" s="4"/>
      <c r="V57" s="4"/>
      <c r="W57" s="4"/>
      <c r="X57" s="4"/>
      <c r="Y57" s="4"/>
      <c r="Z57" s="4"/>
      <c r="AA57" s="4"/>
      <c r="AB57" s="4"/>
      <c r="AC57" s="4"/>
      <c r="AD57" s="4"/>
      <c r="AE57" s="4"/>
      <c r="AF57" s="4"/>
      <c r="AG57" s="4"/>
      <c r="AH57" s="4"/>
      <c r="AI57" s="4"/>
      <c r="AJ57" s="4"/>
      <c r="AL57" s="3"/>
      <c r="AM57" s="3"/>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3"/>
      <c r="BW57" s="43"/>
      <c r="BX57" s="44"/>
    </row>
    <row r="58" spans="1:76" s="179" customFormat="1" ht="15">
      <c r="A58" s="175"/>
      <c r="B58" s="176" t="s">
        <v>237</v>
      </c>
      <c r="C58" s="175" t="s">
        <v>238</v>
      </c>
      <c r="D58" s="175"/>
      <c r="E58" s="175"/>
      <c r="F58" s="175"/>
      <c r="G58" s="175"/>
      <c r="H58" s="177"/>
      <c r="I58" s="177"/>
      <c r="J58" s="178"/>
      <c r="K58" s="178"/>
      <c r="AL58" s="180"/>
      <c r="AM58" s="180"/>
      <c r="BV58" s="181"/>
      <c r="BW58" s="181"/>
      <c r="BX58" s="181"/>
    </row>
    <row r="59" spans="1:76" s="39" customFormat="1" ht="15">
      <c r="A59" s="163"/>
      <c r="B59" s="164"/>
      <c r="C59" s="167" t="s">
        <v>239</v>
      </c>
      <c r="D59" s="163"/>
      <c r="E59" s="163"/>
      <c r="F59" s="163"/>
      <c r="G59" s="163"/>
      <c r="H59" s="165"/>
      <c r="I59" s="165"/>
      <c r="J59" s="166"/>
      <c r="K59" s="166"/>
      <c r="L59" s="4"/>
      <c r="M59" s="4"/>
      <c r="N59" s="4"/>
      <c r="O59" s="4"/>
      <c r="P59" s="4"/>
      <c r="Q59" s="4"/>
      <c r="R59" s="4"/>
      <c r="S59" s="4"/>
      <c r="T59" s="4"/>
      <c r="U59" s="4"/>
      <c r="V59" s="4"/>
      <c r="W59" s="4"/>
      <c r="X59" s="4"/>
      <c r="Y59" s="4"/>
      <c r="Z59" s="4"/>
      <c r="AA59" s="4"/>
      <c r="AB59" s="4"/>
      <c r="AC59" s="4"/>
      <c r="AD59" s="4"/>
      <c r="AE59" s="4"/>
      <c r="AF59" s="4"/>
      <c r="AG59" s="4"/>
      <c r="AH59" s="4"/>
      <c r="AI59" s="4"/>
      <c r="AJ59" s="4"/>
      <c r="AL59" s="3"/>
      <c r="AM59" s="3"/>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3"/>
      <c r="BW59" s="43"/>
      <c r="BX59" s="44"/>
    </row>
    <row r="60" spans="1:76" s="39" customFormat="1" ht="15">
      <c r="A60" s="163"/>
      <c r="B60" s="164"/>
      <c r="C60" s="492" t="s">
        <v>240</v>
      </c>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492"/>
      <c r="AQ60" s="492"/>
      <c r="AR60" s="492"/>
      <c r="AS60" s="492"/>
      <c r="AT60" s="492"/>
      <c r="AU60" s="492"/>
      <c r="AV60" s="492"/>
      <c r="AW60" s="492"/>
      <c r="AX60" s="492"/>
      <c r="AY60" s="492"/>
      <c r="AZ60" s="492"/>
      <c r="BA60" s="492"/>
      <c r="BB60" s="492"/>
      <c r="BC60" s="492"/>
      <c r="BD60" s="492"/>
      <c r="BE60" s="492"/>
      <c r="BF60" s="492"/>
      <c r="BG60" s="492"/>
      <c r="BH60" s="492"/>
      <c r="BI60" s="492"/>
      <c r="BJ60" s="492"/>
      <c r="BK60" s="492"/>
      <c r="BL60" s="492"/>
      <c r="BM60" s="492"/>
      <c r="BN60" s="492"/>
      <c r="BO60" s="492"/>
      <c r="BP60" s="492"/>
      <c r="BQ60" s="492"/>
      <c r="BR60" s="492"/>
      <c r="BS60" s="492"/>
      <c r="BT60" s="492"/>
      <c r="BU60" s="492"/>
      <c r="BV60" s="43"/>
      <c r="BW60" s="43"/>
      <c r="BX60" s="44"/>
    </row>
    <row r="61" spans="1:76" s="39" customFormat="1" ht="15">
      <c r="A61" s="163"/>
      <c r="B61" s="164"/>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2"/>
      <c r="AZ61" s="492"/>
      <c r="BA61" s="492"/>
      <c r="BB61" s="492"/>
      <c r="BC61" s="492"/>
      <c r="BD61" s="492"/>
      <c r="BE61" s="492"/>
      <c r="BF61" s="492"/>
      <c r="BG61" s="492"/>
      <c r="BH61" s="492"/>
      <c r="BI61" s="492"/>
      <c r="BJ61" s="492"/>
      <c r="BK61" s="492"/>
      <c r="BL61" s="492"/>
      <c r="BM61" s="492"/>
      <c r="BN61" s="492"/>
      <c r="BO61" s="492"/>
      <c r="BP61" s="492"/>
      <c r="BQ61" s="492"/>
      <c r="BR61" s="492"/>
      <c r="BS61" s="492"/>
      <c r="BT61" s="492"/>
      <c r="BU61" s="492"/>
      <c r="BV61" s="43"/>
      <c r="BW61" s="43"/>
      <c r="BX61" s="44"/>
    </row>
    <row r="62" spans="1:76" s="39" customFormat="1" ht="15">
      <c r="A62" s="163"/>
      <c r="B62" s="164"/>
      <c r="C62" s="167" t="s">
        <v>241</v>
      </c>
      <c r="D62" s="163"/>
      <c r="E62" s="163"/>
      <c r="F62" s="163"/>
      <c r="G62" s="163"/>
      <c r="H62" s="165"/>
      <c r="I62" s="165"/>
      <c r="J62" s="166"/>
      <c r="K62" s="166"/>
      <c r="L62" s="4"/>
      <c r="M62" s="4"/>
      <c r="N62" s="4"/>
      <c r="O62" s="4"/>
      <c r="P62" s="4"/>
      <c r="Q62" s="4"/>
      <c r="R62" s="4"/>
      <c r="S62" s="4"/>
      <c r="T62" s="4"/>
      <c r="U62" s="4"/>
      <c r="V62" s="4"/>
      <c r="W62" s="4"/>
      <c r="X62" s="4"/>
      <c r="Y62" s="4"/>
      <c r="Z62" s="4"/>
      <c r="AA62" s="4"/>
      <c r="AB62" s="4"/>
      <c r="AC62" s="4"/>
      <c r="AD62" s="4"/>
      <c r="AE62" s="4"/>
      <c r="AF62" s="4"/>
      <c r="AG62" s="4"/>
      <c r="AH62" s="4"/>
      <c r="AI62" s="4"/>
      <c r="AJ62" s="4"/>
      <c r="AL62" s="3"/>
      <c r="AM62" s="3"/>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3"/>
      <c r="BW62" s="43"/>
      <c r="BX62" s="44"/>
    </row>
    <row r="63" spans="1:76" s="39" customFormat="1" ht="15">
      <c r="A63" s="163"/>
      <c r="B63" s="164"/>
      <c r="C63" s="167" t="s">
        <v>242</v>
      </c>
      <c r="D63" s="163"/>
      <c r="E63" s="163"/>
      <c r="F63" s="163"/>
      <c r="G63" s="163"/>
      <c r="H63" s="165"/>
      <c r="I63" s="165"/>
      <c r="J63" s="166"/>
      <c r="K63" s="166"/>
      <c r="L63" s="4"/>
      <c r="M63" s="4"/>
      <c r="N63" s="4"/>
      <c r="O63" s="4"/>
      <c r="P63" s="4"/>
      <c r="Q63" s="4"/>
      <c r="R63" s="4"/>
      <c r="S63" s="4"/>
      <c r="T63" s="4"/>
      <c r="U63" s="4"/>
      <c r="V63" s="4"/>
      <c r="W63" s="4"/>
      <c r="X63" s="4"/>
      <c r="Y63" s="4"/>
      <c r="Z63" s="4"/>
      <c r="AA63" s="4"/>
      <c r="AB63" s="4"/>
      <c r="AC63" s="4"/>
      <c r="AD63" s="4"/>
      <c r="AE63" s="4"/>
      <c r="AF63" s="4"/>
      <c r="AG63" s="4"/>
      <c r="AH63" s="4"/>
      <c r="AI63" s="4"/>
      <c r="AJ63" s="4"/>
      <c r="AL63" s="3"/>
      <c r="AM63" s="3"/>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3"/>
      <c r="BW63" s="43"/>
      <c r="BX63" s="44"/>
    </row>
    <row r="64" spans="1:76" s="179" customFormat="1" ht="15">
      <c r="A64" s="175"/>
      <c r="B64" s="176" t="s">
        <v>243</v>
      </c>
      <c r="C64" s="175" t="s">
        <v>244</v>
      </c>
      <c r="D64" s="175"/>
      <c r="E64" s="175"/>
      <c r="F64" s="175"/>
      <c r="G64" s="175"/>
      <c r="H64" s="177"/>
      <c r="I64" s="177"/>
      <c r="J64" s="178"/>
      <c r="K64" s="178"/>
      <c r="AL64" s="180"/>
      <c r="AM64" s="180"/>
      <c r="BV64" s="181"/>
      <c r="BW64" s="181"/>
      <c r="BX64" s="181"/>
    </row>
    <row r="65" spans="1:76" s="39" customFormat="1" ht="15">
      <c r="A65" s="163"/>
      <c r="B65" s="164"/>
      <c r="C65" s="167" t="s">
        <v>245</v>
      </c>
      <c r="D65" s="163"/>
      <c r="E65" s="163"/>
      <c r="F65" s="163"/>
      <c r="G65" s="163"/>
      <c r="H65" s="165"/>
      <c r="I65" s="165"/>
      <c r="J65" s="166"/>
      <c r="K65" s="166"/>
      <c r="L65" s="4"/>
      <c r="M65" s="4"/>
      <c r="N65" s="4"/>
      <c r="O65" s="4"/>
      <c r="P65" s="4"/>
      <c r="Q65" s="4"/>
      <c r="R65" s="4"/>
      <c r="S65" s="4"/>
      <c r="T65" s="4"/>
      <c r="U65" s="4"/>
      <c r="V65" s="4"/>
      <c r="W65" s="4"/>
      <c r="X65" s="4"/>
      <c r="Y65" s="4"/>
      <c r="Z65" s="4"/>
      <c r="AA65" s="4"/>
      <c r="AB65" s="4"/>
      <c r="AC65" s="4"/>
      <c r="AD65" s="4"/>
      <c r="AE65" s="4"/>
      <c r="AF65" s="4"/>
      <c r="AG65" s="4"/>
      <c r="AH65" s="4"/>
      <c r="AI65" s="4"/>
      <c r="AJ65" s="4"/>
      <c r="AL65" s="3"/>
      <c r="AM65" s="3"/>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3"/>
      <c r="BW65" s="43"/>
      <c r="BX65" s="44"/>
    </row>
    <row r="66" spans="1:76" s="39" customFormat="1" ht="15">
      <c r="A66" s="163"/>
      <c r="B66" s="164"/>
      <c r="C66" s="492" t="s">
        <v>246</v>
      </c>
      <c r="D66" s="492"/>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2"/>
      <c r="AY66" s="492"/>
      <c r="AZ66" s="492"/>
      <c r="BA66" s="492"/>
      <c r="BB66" s="492"/>
      <c r="BC66" s="492"/>
      <c r="BD66" s="492"/>
      <c r="BE66" s="492"/>
      <c r="BF66" s="492"/>
      <c r="BG66" s="492"/>
      <c r="BH66" s="492"/>
      <c r="BI66" s="492"/>
      <c r="BJ66" s="492"/>
      <c r="BK66" s="492"/>
      <c r="BL66" s="492"/>
      <c r="BM66" s="492"/>
      <c r="BN66" s="492"/>
      <c r="BO66" s="492"/>
      <c r="BP66" s="492"/>
      <c r="BQ66" s="492"/>
      <c r="BR66" s="492"/>
      <c r="BS66" s="492"/>
      <c r="BT66" s="492"/>
      <c r="BU66" s="492"/>
      <c r="BV66" s="43"/>
      <c r="BW66" s="43"/>
      <c r="BX66" s="44"/>
    </row>
    <row r="67" spans="1:76" s="39" customFormat="1" ht="15">
      <c r="A67" s="163"/>
      <c r="B67" s="164"/>
      <c r="C67" s="492"/>
      <c r="D67" s="492"/>
      <c r="E67" s="492"/>
      <c r="F67" s="492"/>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2"/>
      <c r="AL67" s="492"/>
      <c r="AM67" s="492"/>
      <c r="AN67" s="492"/>
      <c r="AO67" s="492"/>
      <c r="AP67" s="492"/>
      <c r="AQ67" s="492"/>
      <c r="AR67" s="492"/>
      <c r="AS67" s="492"/>
      <c r="AT67" s="492"/>
      <c r="AU67" s="492"/>
      <c r="AV67" s="492"/>
      <c r="AW67" s="492"/>
      <c r="AX67" s="492"/>
      <c r="AY67" s="492"/>
      <c r="AZ67" s="492"/>
      <c r="BA67" s="492"/>
      <c r="BB67" s="492"/>
      <c r="BC67" s="492"/>
      <c r="BD67" s="492"/>
      <c r="BE67" s="492"/>
      <c r="BF67" s="492"/>
      <c r="BG67" s="492"/>
      <c r="BH67" s="492"/>
      <c r="BI67" s="492"/>
      <c r="BJ67" s="492"/>
      <c r="BK67" s="492"/>
      <c r="BL67" s="492"/>
      <c r="BM67" s="492"/>
      <c r="BN67" s="492"/>
      <c r="BO67" s="492"/>
      <c r="BP67" s="492"/>
      <c r="BQ67" s="492"/>
      <c r="BR67" s="492"/>
      <c r="BS67" s="492"/>
      <c r="BT67" s="492"/>
      <c r="BU67" s="492"/>
      <c r="BV67" s="43"/>
      <c r="BW67" s="43"/>
      <c r="BX67" s="44"/>
    </row>
    <row r="68" spans="1:76" s="39" customFormat="1" ht="15">
      <c r="A68" s="163"/>
      <c r="B68" s="164"/>
      <c r="C68" s="492"/>
      <c r="D68" s="492"/>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492"/>
      <c r="AQ68" s="492"/>
      <c r="AR68" s="492"/>
      <c r="AS68" s="492"/>
      <c r="AT68" s="492"/>
      <c r="AU68" s="492"/>
      <c r="AV68" s="492"/>
      <c r="AW68" s="492"/>
      <c r="AX68" s="492"/>
      <c r="AY68" s="492"/>
      <c r="AZ68" s="492"/>
      <c r="BA68" s="492"/>
      <c r="BB68" s="492"/>
      <c r="BC68" s="492"/>
      <c r="BD68" s="492"/>
      <c r="BE68" s="492"/>
      <c r="BF68" s="492"/>
      <c r="BG68" s="492"/>
      <c r="BH68" s="492"/>
      <c r="BI68" s="492"/>
      <c r="BJ68" s="492"/>
      <c r="BK68" s="492"/>
      <c r="BL68" s="492"/>
      <c r="BM68" s="492"/>
      <c r="BN68" s="492"/>
      <c r="BO68" s="492"/>
      <c r="BP68" s="492"/>
      <c r="BQ68" s="492"/>
      <c r="BR68" s="492"/>
      <c r="BS68" s="492"/>
      <c r="BT68" s="492"/>
      <c r="BU68" s="492"/>
      <c r="BV68" s="43"/>
      <c r="BW68" s="43"/>
      <c r="BX68" s="44"/>
    </row>
    <row r="69" spans="1:76" s="39" customFormat="1" ht="15">
      <c r="A69" s="163"/>
      <c r="B69" s="164"/>
      <c r="C69" s="492"/>
      <c r="D69" s="492"/>
      <c r="E69" s="492"/>
      <c r="F69" s="492"/>
      <c r="G69" s="492"/>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492"/>
      <c r="AO69" s="492"/>
      <c r="AP69" s="492"/>
      <c r="AQ69" s="492"/>
      <c r="AR69" s="492"/>
      <c r="AS69" s="492"/>
      <c r="AT69" s="492"/>
      <c r="AU69" s="492"/>
      <c r="AV69" s="492"/>
      <c r="AW69" s="492"/>
      <c r="AX69" s="492"/>
      <c r="AY69" s="492"/>
      <c r="AZ69" s="492"/>
      <c r="BA69" s="492"/>
      <c r="BB69" s="492"/>
      <c r="BC69" s="492"/>
      <c r="BD69" s="492"/>
      <c r="BE69" s="492"/>
      <c r="BF69" s="492"/>
      <c r="BG69" s="492"/>
      <c r="BH69" s="492"/>
      <c r="BI69" s="492"/>
      <c r="BJ69" s="492"/>
      <c r="BK69" s="492"/>
      <c r="BL69" s="492"/>
      <c r="BM69" s="492"/>
      <c r="BN69" s="492"/>
      <c r="BO69" s="492"/>
      <c r="BP69" s="492"/>
      <c r="BQ69" s="492"/>
      <c r="BR69" s="492"/>
      <c r="BS69" s="492"/>
      <c r="BT69" s="492"/>
      <c r="BU69" s="492"/>
      <c r="BV69" s="43"/>
      <c r="BW69" s="43"/>
      <c r="BX69" s="44"/>
    </row>
    <row r="70" spans="1:76" s="39" customFormat="1" ht="15">
      <c r="A70" s="163"/>
      <c r="B70" s="164"/>
      <c r="C70" s="167" t="s">
        <v>247</v>
      </c>
      <c r="D70" s="163"/>
      <c r="E70" s="163"/>
      <c r="F70" s="163"/>
      <c r="G70" s="163"/>
      <c r="H70" s="165"/>
      <c r="I70" s="165"/>
      <c r="J70" s="166"/>
      <c r="K70" s="166"/>
      <c r="L70" s="4"/>
      <c r="M70" s="4"/>
      <c r="N70" s="4"/>
      <c r="O70" s="4"/>
      <c r="P70" s="4"/>
      <c r="Q70" s="4"/>
      <c r="R70" s="4"/>
      <c r="S70" s="4"/>
      <c r="T70" s="4"/>
      <c r="U70" s="4"/>
      <c r="V70" s="4"/>
      <c r="W70" s="4"/>
      <c r="X70" s="4"/>
      <c r="Y70" s="4"/>
      <c r="Z70" s="4"/>
      <c r="AA70" s="4"/>
      <c r="AB70" s="4"/>
      <c r="AC70" s="4"/>
      <c r="AD70" s="4"/>
      <c r="AE70" s="4"/>
      <c r="AF70" s="4"/>
      <c r="AG70" s="4"/>
      <c r="AH70" s="4"/>
      <c r="AI70" s="4"/>
      <c r="AJ70" s="4"/>
      <c r="AL70" s="3"/>
      <c r="AM70" s="3"/>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3"/>
      <c r="BW70" s="43"/>
      <c r="BX70" s="44"/>
    </row>
    <row r="71" spans="1:76" s="39" customFormat="1" ht="15">
      <c r="A71" s="163"/>
      <c r="B71" s="164"/>
      <c r="C71" s="495" t="s">
        <v>248</v>
      </c>
      <c r="D71" s="496"/>
      <c r="E71" s="496"/>
      <c r="F71" s="496"/>
      <c r="G71" s="496"/>
      <c r="H71" s="496"/>
      <c r="I71" s="496"/>
      <c r="J71" s="496"/>
      <c r="K71" s="496"/>
      <c r="L71" s="4"/>
      <c r="M71" s="4"/>
      <c r="N71" s="4"/>
      <c r="O71" s="4"/>
      <c r="P71" s="4"/>
      <c r="Q71" s="4"/>
      <c r="R71" s="4"/>
      <c r="S71" s="4"/>
      <c r="T71" s="4"/>
      <c r="U71" s="4"/>
      <c r="V71" s="4"/>
      <c r="W71" s="4"/>
      <c r="X71" s="4"/>
      <c r="Y71" s="4"/>
      <c r="Z71" s="4"/>
      <c r="AA71" s="4"/>
      <c r="AB71" s="4"/>
      <c r="AC71" s="4"/>
      <c r="AD71" s="4"/>
      <c r="AE71" s="4"/>
      <c r="AF71" s="4"/>
      <c r="AG71" s="4"/>
      <c r="AH71" s="4"/>
      <c r="AI71" s="4"/>
      <c r="AJ71" s="4"/>
      <c r="AL71" s="3"/>
      <c r="AM71" s="3"/>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3"/>
      <c r="BW71" s="43"/>
      <c r="BX71" s="44"/>
    </row>
    <row r="72" spans="1:76" s="39" customFormat="1" ht="15">
      <c r="A72" s="163"/>
      <c r="B72" s="164" t="s">
        <v>249</v>
      </c>
      <c r="C72" s="163" t="s">
        <v>250</v>
      </c>
      <c r="D72" s="163"/>
      <c r="E72" s="163"/>
      <c r="F72" s="163"/>
      <c r="G72" s="163"/>
      <c r="H72" s="165"/>
      <c r="I72" s="165"/>
      <c r="J72" s="166"/>
      <c r="K72" s="166"/>
      <c r="L72" s="4"/>
      <c r="M72" s="4"/>
      <c r="N72" s="4"/>
      <c r="O72" s="4"/>
      <c r="P72" s="4"/>
      <c r="Q72" s="4"/>
      <c r="R72" s="4"/>
      <c r="S72" s="4"/>
      <c r="T72" s="4"/>
      <c r="U72" s="4"/>
      <c r="V72" s="4"/>
      <c r="W72" s="4"/>
      <c r="X72" s="4"/>
      <c r="Y72" s="4"/>
      <c r="Z72" s="4"/>
      <c r="AA72" s="4"/>
      <c r="AB72" s="4"/>
      <c r="AC72" s="4"/>
      <c r="AD72" s="4"/>
      <c r="AE72" s="4"/>
      <c r="AF72" s="4"/>
      <c r="AG72" s="4"/>
      <c r="AH72" s="4"/>
      <c r="AI72" s="4"/>
      <c r="AJ72" s="4"/>
      <c r="AL72" s="3"/>
      <c r="AM72" s="3"/>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3"/>
      <c r="BW72" s="43"/>
      <c r="BX72" s="44"/>
    </row>
    <row r="73" spans="1:76" s="39" customFormat="1" ht="15">
      <c r="A73" s="163"/>
      <c r="B73" s="164"/>
      <c r="C73" s="167" t="s">
        <v>251</v>
      </c>
      <c r="D73" s="163"/>
      <c r="E73" s="163"/>
      <c r="F73" s="163"/>
      <c r="G73" s="163"/>
      <c r="H73" s="165"/>
      <c r="I73" s="165"/>
      <c r="J73" s="166"/>
      <c r="K73" s="166"/>
      <c r="L73" s="4"/>
      <c r="M73" s="4"/>
      <c r="N73" s="4"/>
      <c r="O73" s="4"/>
      <c r="P73" s="4"/>
      <c r="Q73" s="4"/>
      <c r="R73" s="4"/>
      <c r="S73" s="4"/>
      <c r="T73" s="4"/>
      <c r="U73" s="4"/>
      <c r="V73" s="4"/>
      <c r="W73" s="4"/>
      <c r="X73" s="4"/>
      <c r="Y73" s="4"/>
      <c r="Z73" s="4"/>
      <c r="AA73" s="4"/>
      <c r="AB73" s="4"/>
      <c r="AC73" s="4"/>
      <c r="AD73" s="4"/>
      <c r="AE73" s="4"/>
      <c r="AF73" s="4"/>
      <c r="AG73" s="4"/>
      <c r="AH73" s="4"/>
      <c r="AI73" s="4"/>
      <c r="AJ73" s="4"/>
      <c r="AL73" s="3"/>
      <c r="AM73" s="3"/>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3"/>
      <c r="BW73" s="43"/>
      <c r="BX73" s="44"/>
    </row>
    <row r="74" spans="1:76" s="39" customFormat="1" ht="15">
      <c r="A74" s="163"/>
      <c r="B74" s="164"/>
      <c r="C74" s="167" t="s">
        <v>252</v>
      </c>
      <c r="D74" s="163"/>
      <c r="E74" s="163"/>
      <c r="F74" s="163"/>
      <c r="G74" s="163"/>
      <c r="H74" s="165"/>
      <c r="I74" s="165"/>
      <c r="J74" s="166"/>
      <c r="K74" s="166"/>
      <c r="L74" s="4"/>
      <c r="M74" s="4"/>
      <c r="N74" s="4"/>
      <c r="O74" s="4"/>
      <c r="P74" s="4"/>
      <c r="Q74" s="4"/>
      <c r="R74" s="4"/>
      <c r="S74" s="4"/>
      <c r="T74" s="4"/>
      <c r="U74" s="4"/>
      <c r="V74" s="4"/>
      <c r="W74" s="4"/>
      <c r="X74" s="4"/>
      <c r="Y74" s="4"/>
      <c r="Z74" s="4"/>
      <c r="AA74" s="4"/>
      <c r="AB74" s="4"/>
      <c r="AC74" s="4"/>
      <c r="AD74" s="4"/>
      <c r="AE74" s="4"/>
      <c r="AF74" s="4"/>
      <c r="AG74" s="4"/>
      <c r="AH74" s="4"/>
      <c r="AI74" s="4"/>
      <c r="AJ74" s="4"/>
      <c r="AL74" s="3"/>
      <c r="AM74" s="3"/>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3"/>
      <c r="BW74" s="43"/>
      <c r="BX74" s="44"/>
    </row>
    <row r="75" spans="1:76" s="39" customFormat="1" ht="15">
      <c r="A75" s="163"/>
      <c r="B75" s="164" t="s">
        <v>253</v>
      </c>
      <c r="C75" s="163" t="s">
        <v>254</v>
      </c>
      <c r="D75" s="163"/>
      <c r="E75" s="163"/>
      <c r="F75" s="163"/>
      <c r="G75" s="163"/>
      <c r="H75" s="165"/>
      <c r="I75" s="165"/>
      <c r="J75" s="166"/>
      <c r="K75" s="166"/>
      <c r="L75" s="4"/>
      <c r="M75" s="4"/>
      <c r="N75" s="4"/>
      <c r="O75" s="4"/>
      <c r="P75" s="4"/>
      <c r="Q75" s="4"/>
      <c r="R75" s="4"/>
      <c r="S75" s="4"/>
      <c r="T75" s="4"/>
      <c r="U75" s="4"/>
      <c r="V75" s="4"/>
      <c r="W75" s="4"/>
      <c r="X75" s="4"/>
      <c r="Y75" s="4"/>
      <c r="Z75" s="4"/>
      <c r="AA75" s="4"/>
      <c r="AB75" s="4"/>
      <c r="AC75" s="4"/>
      <c r="AD75" s="4"/>
      <c r="AE75" s="4"/>
      <c r="AF75" s="4"/>
      <c r="AG75" s="4"/>
      <c r="AH75" s="4"/>
      <c r="AI75" s="4"/>
      <c r="AJ75" s="4"/>
      <c r="AL75" s="3"/>
      <c r="AM75" s="3"/>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3"/>
      <c r="BW75" s="43"/>
      <c r="BX75" s="44"/>
    </row>
    <row r="76" spans="1:76" s="39" customFormat="1" ht="15">
      <c r="A76" s="163"/>
      <c r="B76" s="164"/>
      <c r="C76" s="167" t="s">
        <v>255</v>
      </c>
      <c r="D76" s="163"/>
      <c r="E76" s="163"/>
      <c r="F76" s="163"/>
      <c r="G76" s="163"/>
      <c r="H76" s="165"/>
      <c r="I76" s="165"/>
      <c r="J76" s="166"/>
      <c r="K76" s="166"/>
      <c r="L76" s="4"/>
      <c r="M76" s="4"/>
      <c r="N76" s="4"/>
      <c r="O76" s="4"/>
      <c r="P76" s="4"/>
      <c r="Q76" s="4"/>
      <c r="R76" s="4"/>
      <c r="S76" s="4"/>
      <c r="T76" s="4"/>
      <c r="U76" s="4"/>
      <c r="V76" s="4"/>
      <c r="W76" s="4"/>
      <c r="X76" s="4"/>
      <c r="Y76" s="4"/>
      <c r="Z76" s="4"/>
      <c r="AA76" s="4"/>
      <c r="AB76" s="4"/>
      <c r="AC76" s="4"/>
      <c r="AD76" s="4"/>
      <c r="AE76" s="4"/>
      <c r="AF76" s="4"/>
      <c r="AG76" s="4"/>
      <c r="AH76" s="4"/>
      <c r="AI76" s="4"/>
      <c r="AJ76" s="4"/>
      <c r="AL76" s="3"/>
      <c r="AM76" s="3"/>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3"/>
      <c r="BW76" s="43"/>
      <c r="BX76" s="44"/>
    </row>
    <row r="77" spans="1:76" s="39" customFormat="1" ht="15" customHeight="1">
      <c r="A77" s="163"/>
      <c r="B77" s="164"/>
      <c r="C77" s="490" t="s">
        <v>256</v>
      </c>
      <c r="D77" s="490"/>
      <c r="E77" s="490"/>
      <c r="F77" s="490"/>
      <c r="G77" s="490"/>
      <c r="H77" s="490"/>
      <c r="I77" s="490"/>
      <c r="J77" s="490"/>
      <c r="K77" s="490"/>
      <c r="L77" s="490"/>
      <c r="M77" s="490"/>
      <c r="N77" s="490"/>
      <c r="O77" s="490"/>
      <c r="P77" s="490"/>
      <c r="Q77" s="490"/>
      <c r="R77" s="490"/>
      <c r="S77" s="490"/>
      <c r="T77" s="490"/>
      <c r="U77" s="490"/>
      <c r="V77" s="490"/>
      <c r="W77" s="490"/>
      <c r="X77" s="490"/>
      <c r="Y77" s="490"/>
      <c r="Z77" s="490"/>
      <c r="AA77" s="490"/>
      <c r="AB77" s="490"/>
      <c r="AC77" s="490"/>
      <c r="AD77" s="490"/>
      <c r="AE77" s="490"/>
      <c r="AF77" s="490"/>
      <c r="AG77" s="490"/>
      <c r="AH77" s="490"/>
      <c r="AI77" s="490"/>
      <c r="AJ77" s="490"/>
      <c r="AK77" s="490"/>
      <c r="AL77" s="490"/>
      <c r="AM77" s="490"/>
      <c r="AN77" s="490"/>
      <c r="AO77" s="490"/>
      <c r="AP77" s="490"/>
      <c r="AQ77" s="490"/>
      <c r="AR77" s="490"/>
      <c r="AS77" s="490"/>
      <c r="AT77" s="490"/>
      <c r="AU77" s="490"/>
      <c r="AV77" s="490"/>
      <c r="AW77" s="490"/>
      <c r="AX77" s="490"/>
      <c r="AY77" s="490"/>
      <c r="AZ77" s="490"/>
      <c r="BA77" s="490"/>
      <c r="BB77" s="490"/>
      <c r="BC77" s="490"/>
      <c r="BD77" s="490"/>
      <c r="BE77" s="490"/>
      <c r="BF77" s="490"/>
      <c r="BG77" s="490"/>
      <c r="BH77" s="490"/>
      <c r="BI77" s="490"/>
      <c r="BJ77" s="490"/>
      <c r="BK77" s="490"/>
      <c r="BL77" s="490"/>
      <c r="BM77" s="490"/>
      <c r="BN77" s="490"/>
      <c r="BO77" s="490"/>
      <c r="BP77" s="490"/>
      <c r="BQ77" s="490"/>
      <c r="BR77" s="490"/>
      <c r="BS77" s="490"/>
      <c r="BT77" s="490"/>
      <c r="BU77" s="490"/>
      <c r="BV77" s="43"/>
      <c r="BW77" s="43"/>
      <c r="BX77" s="44"/>
    </row>
    <row r="78" spans="1:76" s="39" customFormat="1" ht="15">
      <c r="A78" s="163"/>
      <c r="B78" s="164"/>
      <c r="C78" s="167" t="s">
        <v>257</v>
      </c>
      <c r="D78" s="163"/>
      <c r="E78" s="163"/>
      <c r="F78" s="163"/>
      <c r="G78" s="163"/>
      <c r="H78" s="165"/>
      <c r="I78" s="165"/>
      <c r="J78" s="166"/>
      <c r="K78" s="166"/>
      <c r="L78" s="4"/>
      <c r="M78" s="4"/>
      <c r="N78" s="4"/>
      <c r="O78" s="4"/>
      <c r="P78" s="4"/>
      <c r="Q78" s="4"/>
      <c r="R78" s="4"/>
      <c r="S78" s="4"/>
      <c r="T78" s="4"/>
      <c r="U78" s="4"/>
      <c r="V78" s="4"/>
      <c r="W78" s="4"/>
      <c r="X78" s="4"/>
      <c r="Y78" s="4"/>
      <c r="Z78" s="4"/>
      <c r="AA78" s="4"/>
      <c r="AB78" s="4"/>
      <c r="AC78" s="4"/>
      <c r="AD78" s="4"/>
      <c r="AE78" s="4"/>
      <c r="AF78" s="4"/>
      <c r="AG78" s="4"/>
      <c r="AH78" s="4"/>
      <c r="AI78" s="4"/>
      <c r="AJ78" s="4"/>
      <c r="AL78" s="3"/>
      <c r="AM78" s="3"/>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3"/>
      <c r="BW78" s="43"/>
      <c r="BX78" s="44"/>
    </row>
    <row r="79" spans="1:76" s="39" customFormat="1" ht="15">
      <c r="A79" s="163"/>
      <c r="B79" s="164"/>
      <c r="C79" s="167" t="s">
        <v>258</v>
      </c>
      <c r="D79" s="163"/>
      <c r="E79" s="163"/>
      <c r="F79" s="163"/>
      <c r="G79" s="163"/>
      <c r="H79" s="165"/>
      <c r="I79" s="165"/>
      <c r="J79" s="166"/>
      <c r="K79" s="166"/>
      <c r="L79" s="4"/>
      <c r="M79" s="4"/>
      <c r="N79" s="4"/>
      <c r="O79" s="4"/>
      <c r="P79" s="4"/>
      <c r="Q79" s="4"/>
      <c r="R79" s="4"/>
      <c r="S79" s="4"/>
      <c r="T79" s="4"/>
      <c r="U79" s="4"/>
      <c r="V79" s="4"/>
      <c r="W79" s="4"/>
      <c r="X79" s="4"/>
      <c r="Y79" s="4"/>
      <c r="Z79" s="4"/>
      <c r="AA79" s="4"/>
      <c r="AB79" s="4"/>
      <c r="AC79" s="4"/>
      <c r="AD79" s="4"/>
      <c r="AE79" s="4"/>
      <c r="AF79" s="4"/>
      <c r="AG79" s="4"/>
      <c r="AH79" s="4"/>
      <c r="AI79" s="4"/>
      <c r="AJ79" s="4"/>
      <c r="AL79" s="3"/>
      <c r="AM79" s="3"/>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3"/>
      <c r="BW79" s="43"/>
      <c r="BX79" s="44"/>
    </row>
    <row r="80" spans="1:76" s="39" customFormat="1" ht="15">
      <c r="A80" s="163"/>
      <c r="B80" s="164"/>
      <c r="C80" s="167" t="s">
        <v>259</v>
      </c>
      <c r="D80" s="163"/>
      <c r="E80" s="163"/>
      <c r="F80" s="163"/>
      <c r="G80" s="163"/>
      <c r="H80" s="165"/>
      <c r="I80" s="165"/>
      <c r="J80" s="166"/>
      <c r="K80" s="166"/>
      <c r="L80" s="4"/>
      <c r="M80" s="4"/>
      <c r="N80" s="4"/>
      <c r="O80" s="4"/>
      <c r="P80" s="4"/>
      <c r="Q80" s="4"/>
      <c r="R80" s="4"/>
      <c r="S80" s="4"/>
      <c r="T80" s="4"/>
      <c r="U80" s="4"/>
      <c r="V80" s="4"/>
      <c r="W80" s="4"/>
      <c r="X80" s="4"/>
      <c r="Y80" s="4"/>
      <c r="Z80" s="4"/>
      <c r="AA80" s="4"/>
      <c r="AB80" s="4"/>
      <c r="AC80" s="4"/>
      <c r="AD80" s="4"/>
      <c r="AE80" s="4"/>
      <c r="AF80" s="4"/>
      <c r="AG80" s="4"/>
      <c r="AH80" s="4"/>
      <c r="AI80" s="4"/>
      <c r="AJ80" s="4"/>
      <c r="AL80" s="3"/>
      <c r="AM80" s="3"/>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3"/>
      <c r="BW80" s="43"/>
      <c r="BX80" s="44"/>
    </row>
    <row r="81" spans="1:76" s="39" customFormat="1" ht="15">
      <c r="A81" s="163"/>
      <c r="B81" s="164"/>
      <c r="C81" s="492" t="s">
        <v>260</v>
      </c>
      <c r="D81" s="492"/>
      <c r="E81" s="492"/>
      <c r="F81" s="492"/>
      <c r="G81" s="492"/>
      <c r="H81" s="492"/>
      <c r="I81" s="492"/>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492"/>
      <c r="AN81" s="492"/>
      <c r="AO81" s="492"/>
      <c r="AP81" s="492"/>
      <c r="AQ81" s="492"/>
      <c r="AR81" s="492"/>
      <c r="AS81" s="492"/>
      <c r="AT81" s="492"/>
      <c r="AU81" s="492"/>
      <c r="AV81" s="492"/>
      <c r="AW81" s="492"/>
      <c r="AX81" s="492"/>
      <c r="AY81" s="492"/>
      <c r="AZ81" s="492"/>
      <c r="BA81" s="492"/>
      <c r="BB81" s="492"/>
      <c r="BC81" s="492"/>
      <c r="BD81" s="492"/>
      <c r="BE81" s="492"/>
      <c r="BF81" s="492"/>
      <c r="BG81" s="492"/>
      <c r="BH81" s="492"/>
      <c r="BI81" s="492"/>
      <c r="BJ81" s="492"/>
      <c r="BK81" s="492"/>
      <c r="BL81" s="492"/>
      <c r="BM81" s="492"/>
      <c r="BN81" s="492"/>
      <c r="BO81" s="492"/>
      <c r="BP81" s="492"/>
      <c r="BQ81" s="492"/>
      <c r="BR81" s="492"/>
      <c r="BS81" s="492"/>
      <c r="BT81" s="492"/>
      <c r="BU81" s="492"/>
      <c r="BV81" s="43"/>
      <c r="BW81" s="43"/>
      <c r="BX81" s="44"/>
    </row>
    <row r="82" spans="1:76" s="39" customFormat="1" ht="15">
      <c r="A82" s="163"/>
      <c r="B82" s="164"/>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2"/>
      <c r="AY82" s="492"/>
      <c r="AZ82" s="492"/>
      <c r="BA82" s="492"/>
      <c r="BB82" s="492"/>
      <c r="BC82" s="492"/>
      <c r="BD82" s="492"/>
      <c r="BE82" s="492"/>
      <c r="BF82" s="492"/>
      <c r="BG82" s="492"/>
      <c r="BH82" s="492"/>
      <c r="BI82" s="492"/>
      <c r="BJ82" s="492"/>
      <c r="BK82" s="492"/>
      <c r="BL82" s="492"/>
      <c r="BM82" s="492"/>
      <c r="BN82" s="492"/>
      <c r="BO82" s="492"/>
      <c r="BP82" s="492"/>
      <c r="BQ82" s="492"/>
      <c r="BR82" s="492"/>
      <c r="BS82" s="492"/>
      <c r="BT82" s="492"/>
      <c r="BU82" s="492"/>
      <c r="BV82" s="43"/>
      <c r="BW82" s="43"/>
      <c r="BX82" s="44"/>
    </row>
    <row r="83" spans="1:76" s="39" customFormat="1" ht="15">
      <c r="A83" s="163"/>
      <c r="B83" s="164"/>
      <c r="C83" s="167" t="s">
        <v>261</v>
      </c>
      <c r="D83" s="163"/>
      <c r="E83" s="163"/>
      <c r="F83" s="163"/>
      <c r="G83" s="163"/>
      <c r="H83" s="165"/>
      <c r="I83" s="165"/>
      <c r="J83" s="166"/>
      <c r="K83" s="166"/>
      <c r="L83" s="4"/>
      <c r="M83" s="4"/>
      <c r="N83" s="4"/>
      <c r="O83" s="4"/>
      <c r="P83" s="4"/>
      <c r="Q83" s="4"/>
      <c r="R83" s="4"/>
      <c r="S83" s="4"/>
      <c r="T83" s="4"/>
      <c r="U83" s="4"/>
      <c r="V83" s="4"/>
      <c r="W83" s="4"/>
      <c r="X83" s="4"/>
      <c r="Y83" s="4"/>
      <c r="Z83" s="4"/>
      <c r="AA83" s="4"/>
      <c r="AB83" s="4"/>
      <c r="AC83" s="4"/>
      <c r="AD83" s="4"/>
      <c r="AE83" s="4"/>
      <c r="AF83" s="4"/>
      <c r="AG83" s="4"/>
      <c r="AH83" s="4"/>
      <c r="AI83" s="4"/>
      <c r="AJ83" s="4"/>
      <c r="AL83" s="3"/>
      <c r="AM83" s="3"/>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3"/>
      <c r="BW83" s="43"/>
      <c r="BX83" s="44"/>
    </row>
    <row r="84" spans="1:76" s="39" customFormat="1" ht="15">
      <c r="A84" s="163"/>
      <c r="B84" s="164"/>
      <c r="C84" s="167" t="s">
        <v>262</v>
      </c>
      <c r="D84" s="163"/>
      <c r="E84" s="163"/>
      <c r="F84" s="163"/>
      <c r="G84" s="163"/>
      <c r="H84" s="165"/>
      <c r="I84" s="165"/>
      <c r="J84" s="166"/>
      <c r="K84" s="166"/>
      <c r="L84" s="4"/>
      <c r="M84" s="4"/>
      <c r="N84" s="4"/>
      <c r="O84" s="4"/>
      <c r="P84" s="4"/>
      <c r="Q84" s="4"/>
      <c r="R84" s="4"/>
      <c r="S84" s="4"/>
      <c r="T84" s="4"/>
      <c r="U84" s="4"/>
      <c r="V84" s="4"/>
      <c r="W84" s="4"/>
      <c r="X84" s="4"/>
      <c r="Y84" s="4"/>
      <c r="Z84" s="4"/>
      <c r="AA84" s="4"/>
      <c r="AB84" s="4"/>
      <c r="AC84" s="4"/>
      <c r="AD84" s="4"/>
      <c r="AE84" s="4"/>
      <c r="AF84" s="4"/>
      <c r="AG84" s="4"/>
      <c r="AH84" s="4"/>
      <c r="AI84" s="4"/>
      <c r="AJ84" s="4"/>
      <c r="AL84" s="3"/>
      <c r="AM84" s="3"/>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3"/>
      <c r="BW84" s="43"/>
      <c r="BX84" s="44"/>
    </row>
    <row r="85" spans="1:76" s="39" customFormat="1" ht="15">
      <c r="A85" s="163"/>
      <c r="B85" s="164" t="s">
        <v>263</v>
      </c>
      <c r="C85" s="163" t="s">
        <v>264</v>
      </c>
      <c r="D85" s="163"/>
      <c r="E85" s="163"/>
      <c r="F85" s="163"/>
      <c r="G85" s="163"/>
      <c r="H85" s="165"/>
      <c r="I85" s="165"/>
      <c r="J85" s="166"/>
      <c r="K85" s="166"/>
      <c r="L85" s="4"/>
      <c r="M85" s="4"/>
      <c r="N85" s="4"/>
      <c r="O85" s="4"/>
      <c r="P85" s="4"/>
      <c r="Q85" s="4"/>
      <c r="R85" s="4"/>
      <c r="S85" s="4"/>
      <c r="T85" s="4"/>
      <c r="U85" s="4"/>
      <c r="V85" s="4"/>
      <c r="W85" s="4"/>
      <c r="X85" s="4"/>
      <c r="Y85" s="4"/>
      <c r="Z85" s="4"/>
      <c r="AA85" s="4"/>
      <c r="AB85" s="4"/>
      <c r="AC85" s="4"/>
      <c r="AD85" s="4"/>
      <c r="AE85" s="4"/>
      <c r="AF85" s="4"/>
      <c r="AG85" s="4"/>
      <c r="AH85" s="4"/>
      <c r="AI85" s="4"/>
      <c r="AJ85" s="4"/>
      <c r="AL85" s="3"/>
      <c r="AM85" s="3"/>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3"/>
      <c r="BW85" s="43"/>
      <c r="BX85" s="44"/>
    </row>
    <row r="86" spans="1:76" s="39" customFormat="1" ht="15">
      <c r="A86" s="163"/>
      <c r="B86" s="164" t="s">
        <v>265</v>
      </c>
      <c r="C86" s="163" t="s">
        <v>266</v>
      </c>
      <c r="D86" s="163"/>
      <c r="E86" s="163"/>
      <c r="F86" s="163"/>
      <c r="G86" s="163"/>
      <c r="H86" s="165"/>
      <c r="I86" s="165"/>
      <c r="J86" s="166"/>
      <c r="K86" s="166"/>
      <c r="L86" s="4"/>
      <c r="M86" s="4"/>
      <c r="N86" s="4"/>
      <c r="O86" s="4"/>
      <c r="P86" s="4"/>
      <c r="Q86" s="4"/>
      <c r="R86" s="4"/>
      <c r="S86" s="4"/>
      <c r="T86" s="4"/>
      <c r="U86" s="4"/>
      <c r="V86" s="4"/>
      <c r="W86" s="4"/>
      <c r="X86" s="4"/>
      <c r="Y86" s="4"/>
      <c r="Z86" s="4"/>
      <c r="AA86" s="4"/>
      <c r="AB86" s="4"/>
      <c r="AC86" s="4"/>
      <c r="AD86" s="4"/>
      <c r="AE86" s="4"/>
      <c r="AF86" s="4"/>
      <c r="AG86" s="4"/>
      <c r="AH86" s="4"/>
      <c r="AI86" s="4"/>
      <c r="AJ86" s="4"/>
      <c r="AL86" s="3"/>
      <c r="AM86" s="3"/>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3"/>
      <c r="BW86" s="43"/>
      <c r="BX86" s="44"/>
    </row>
    <row r="87" spans="1:76" s="39" customFormat="1" ht="15">
      <c r="A87" s="163"/>
      <c r="B87" s="164"/>
      <c r="C87" s="167" t="s">
        <v>267</v>
      </c>
      <c r="D87" s="163"/>
      <c r="E87" s="163"/>
      <c r="F87" s="163"/>
      <c r="G87" s="163"/>
      <c r="H87" s="165"/>
      <c r="I87" s="165"/>
      <c r="J87" s="166"/>
      <c r="K87" s="166"/>
      <c r="L87" s="4"/>
      <c r="M87" s="4"/>
      <c r="N87" s="4"/>
      <c r="O87" s="4"/>
      <c r="P87" s="4"/>
      <c r="Q87" s="4"/>
      <c r="R87" s="4"/>
      <c r="S87" s="4"/>
      <c r="T87" s="4"/>
      <c r="U87" s="4"/>
      <c r="V87" s="4"/>
      <c r="W87" s="4"/>
      <c r="X87" s="4"/>
      <c r="Y87" s="4"/>
      <c r="Z87" s="4"/>
      <c r="AA87" s="4"/>
      <c r="AB87" s="4"/>
      <c r="AC87" s="4"/>
      <c r="AD87" s="4"/>
      <c r="AE87" s="4"/>
      <c r="AF87" s="4"/>
      <c r="AG87" s="4"/>
      <c r="AH87" s="4"/>
      <c r="AI87" s="4"/>
      <c r="AJ87" s="4"/>
      <c r="AL87" s="3"/>
      <c r="AM87" s="3"/>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3"/>
      <c r="BW87" s="43"/>
      <c r="BX87" s="44"/>
    </row>
    <row r="88" spans="1:76" s="39" customFormat="1" ht="15">
      <c r="A88" s="163"/>
      <c r="B88" s="164"/>
      <c r="C88" s="167" t="s">
        <v>268</v>
      </c>
      <c r="D88" s="163"/>
      <c r="E88" s="163"/>
      <c r="F88" s="163"/>
      <c r="G88" s="163"/>
      <c r="H88" s="165"/>
      <c r="I88" s="165"/>
      <c r="J88" s="166"/>
      <c r="K88" s="166"/>
      <c r="L88" s="4"/>
      <c r="M88" s="4"/>
      <c r="N88" s="4"/>
      <c r="O88" s="4"/>
      <c r="P88" s="4"/>
      <c r="Q88" s="4"/>
      <c r="R88" s="4"/>
      <c r="S88" s="4"/>
      <c r="T88" s="4"/>
      <c r="U88" s="4"/>
      <c r="V88" s="4"/>
      <c r="W88" s="4"/>
      <c r="X88" s="4"/>
      <c r="Y88" s="4"/>
      <c r="Z88" s="4"/>
      <c r="AA88" s="4"/>
      <c r="AB88" s="4"/>
      <c r="AC88" s="4"/>
      <c r="AD88" s="4"/>
      <c r="AE88" s="4"/>
      <c r="AF88" s="4"/>
      <c r="AG88" s="4"/>
      <c r="AH88" s="4"/>
      <c r="AI88" s="4"/>
      <c r="AJ88" s="4"/>
      <c r="AL88" s="3"/>
      <c r="AM88" s="3"/>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3"/>
      <c r="BW88" s="43"/>
      <c r="BX88" s="44"/>
    </row>
    <row r="89" spans="1:76" s="39" customFormat="1" ht="15">
      <c r="A89" s="163"/>
      <c r="B89" s="164"/>
      <c r="C89" s="167" t="s">
        <v>269</v>
      </c>
      <c r="D89" s="163"/>
      <c r="E89" s="163"/>
      <c r="F89" s="163"/>
      <c r="G89" s="163"/>
      <c r="H89" s="165"/>
      <c r="I89" s="165"/>
      <c r="J89" s="166"/>
      <c r="K89" s="166"/>
      <c r="L89" s="4"/>
      <c r="M89" s="4"/>
      <c r="N89" s="4"/>
      <c r="O89" s="4"/>
      <c r="P89" s="4"/>
      <c r="Q89" s="4"/>
      <c r="R89" s="4"/>
      <c r="S89" s="4"/>
      <c r="T89" s="4"/>
      <c r="U89" s="4"/>
      <c r="V89" s="4"/>
      <c r="W89" s="4"/>
      <c r="X89" s="4"/>
      <c r="Y89" s="4"/>
      <c r="Z89" s="4"/>
      <c r="AA89" s="4"/>
      <c r="AB89" s="4"/>
      <c r="AC89" s="4"/>
      <c r="AD89" s="4"/>
      <c r="AE89" s="4"/>
      <c r="AF89" s="4"/>
      <c r="AG89" s="4"/>
      <c r="AH89" s="4"/>
      <c r="AI89" s="4"/>
      <c r="AJ89" s="4"/>
      <c r="AL89" s="3"/>
      <c r="AM89" s="3"/>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3"/>
      <c r="BW89" s="43"/>
      <c r="BX89" s="44"/>
    </row>
    <row r="90" spans="1:76" s="39" customFormat="1" ht="15">
      <c r="A90" s="163"/>
      <c r="B90" s="164"/>
      <c r="C90" s="167" t="s">
        <v>270</v>
      </c>
      <c r="D90" s="163"/>
      <c r="E90" s="163"/>
      <c r="F90" s="163"/>
      <c r="G90" s="163"/>
      <c r="H90" s="165"/>
      <c r="I90" s="165"/>
      <c r="J90" s="166"/>
      <c r="K90" s="166"/>
      <c r="L90" s="4"/>
      <c r="M90" s="4"/>
      <c r="N90" s="4"/>
      <c r="O90" s="4"/>
      <c r="P90" s="4"/>
      <c r="Q90" s="4"/>
      <c r="R90" s="4"/>
      <c r="S90" s="4"/>
      <c r="T90" s="4"/>
      <c r="U90" s="4"/>
      <c r="V90" s="4"/>
      <c r="W90" s="4"/>
      <c r="X90" s="4"/>
      <c r="Y90" s="4"/>
      <c r="Z90" s="4"/>
      <c r="AA90" s="4"/>
      <c r="AB90" s="4"/>
      <c r="AC90" s="4"/>
      <c r="AD90" s="4"/>
      <c r="AE90" s="4"/>
      <c r="AF90" s="4"/>
      <c r="AG90" s="4"/>
      <c r="AH90" s="4"/>
      <c r="AI90" s="4"/>
      <c r="AJ90" s="4"/>
      <c r="AL90" s="3"/>
      <c r="AM90" s="3"/>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3"/>
      <c r="BW90" s="43"/>
      <c r="BX90" s="44"/>
    </row>
    <row r="91" spans="1:76" s="179" customFormat="1" ht="15">
      <c r="A91" s="175"/>
      <c r="B91" s="176" t="s">
        <v>271</v>
      </c>
      <c r="C91" s="175" t="s">
        <v>272</v>
      </c>
      <c r="D91" s="175"/>
      <c r="E91" s="175"/>
      <c r="F91" s="175"/>
      <c r="G91" s="175"/>
      <c r="H91" s="177"/>
      <c r="I91" s="177"/>
      <c r="J91" s="178"/>
      <c r="K91" s="178"/>
      <c r="AL91" s="180"/>
      <c r="AM91" s="180"/>
      <c r="BV91" s="181"/>
      <c r="BW91" s="181"/>
      <c r="BX91" s="181"/>
    </row>
    <row r="92" spans="1:76" s="39" customFormat="1" ht="15">
      <c r="A92" s="163"/>
      <c r="B92" s="164"/>
      <c r="C92" s="167" t="s">
        <v>273</v>
      </c>
      <c r="D92" s="163"/>
      <c r="E92" s="163"/>
      <c r="F92" s="163"/>
      <c r="G92" s="163"/>
      <c r="H92" s="165"/>
      <c r="I92" s="165"/>
      <c r="J92" s="166"/>
      <c r="K92" s="166"/>
      <c r="L92" s="4"/>
      <c r="M92" s="4"/>
      <c r="N92" s="4"/>
      <c r="O92" s="4"/>
      <c r="P92" s="4"/>
      <c r="Q92" s="4"/>
      <c r="R92" s="4"/>
      <c r="S92" s="4"/>
      <c r="T92" s="4"/>
      <c r="U92" s="4"/>
      <c r="V92" s="4"/>
      <c r="W92" s="4"/>
      <c r="X92" s="4"/>
      <c r="Y92" s="4"/>
      <c r="Z92" s="4"/>
      <c r="AA92" s="4"/>
      <c r="AB92" s="4"/>
      <c r="AC92" s="4"/>
      <c r="AD92" s="4"/>
      <c r="AE92" s="4"/>
      <c r="AF92" s="4"/>
      <c r="AG92" s="4"/>
      <c r="AH92" s="4"/>
      <c r="AI92" s="4"/>
      <c r="AJ92" s="4"/>
      <c r="AL92" s="3"/>
      <c r="AM92" s="3"/>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3"/>
      <c r="BW92" s="43"/>
      <c r="BX92" s="44"/>
    </row>
    <row r="93" spans="1:76" s="39" customFormat="1" ht="15">
      <c r="A93" s="163"/>
      <c r="B93" s="163"/>
      <c r="C93" s="163" t="s">
        <v>274</v>
      </c>
      <c r="D93" s="163"/>
      <c r="E93" s="163"/>
      <c r="F93" s="163"/>
      <c r="G93" s="163"/>
      <c r="H93" s="165"/>
      <c r="I93" s="165"/>
      <c r="J93" s="166"/>
      <c r="K93" s="166"/>
      <c r="L93" s="4"/>
      <c r="M93" s="4"/>
      <c r="N93" s="4"/>
      <c r="O93" s="4"/>
      <c r="P93" s="4"/>
      <c r="Q93" s="4"/>
      <c r="R93" s="4"/>
      <c r="S93" s="4"/>
      <c r="T93" s="4"/>
      <c r="U93" s="4"/>
      <c r="V93" s="4"/>
      <c r="W93" s="4"/>
      <c r="X93" s="4"/>
      <c r="Y93" s="4"/>
      <c r="Z93" s="4"/>
      <c r="AA93" s="4"/>
      <c r="AB93" s="4"/>
      <c r="AC93" s="4"/>
      <c r="AD93" s="4"/>
      <c r="AE93" s="4"/>
      <c r="AF93" s="4"/>
      <c r="AG93" s="4"/>
      <c r="AH93" s="4"/>
      <c r="AI93" s="4"/>
      <c r="AJ93" s="4"/>
      <c r="AL93" s="3"/>
      <c r="AM93" s="3"/>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3"/>
      <c r="BW93" s="43"/>
      <c r="BX93" s="44"/>
    </row>
    <row r="94" spans="1:76" s="39" customFormat="1" ht="15">
      <c r="A94" s="163"/>
      <c r="B94" s="164" t="s">
        <v>275</v>
      </c>
      <c r="C94" s="163" t="s">
        <v>276</v>
      </c>
      <c r="D94" s="163"/>
      <c r="E94" s="163"/>
      <c r="F94" s="163"/>
      <c r="G94" s="163"/>
      <c r="H94" s="165"/>
      <c r="I94" s="165"/>
      <c r="J94" s="166"/>
      <c r="K94" s="166"/>
      <c r="L94" s="4"/>
      <c r="M94" s="4"/>
      <c r="N94" s="4"/>
      <c r="O94" s="4"/>
      <c r="P94" s="4"/>
      <c r="Q94" s="4"/>
      <c r="R94" s="4"/>
      <c r="S94" s="4"/>
      <c r="T94" s="4"/>
      <c r="U94" s="4"/>
      <c r="V94" s="4"/>
      <c r="W94" s="4"/>
      <c r="X94" s="4"/>
      <c r="Y94" s="4"/>
      <c r="Z94" s="4"/>
      <c r="AA94" s="4"/>
      <c r="AB94" s="4"/>
      <c r="AC94" s="4"/>
      <c r="AD94" s="4"/>
      <c r="AE94" s="4"/>
      <c r="AF94" s="4"/>
      <c r="AG94" s="4"/>
      <c r="AH94" s="4"/>
      <c r="AI94" s="4"/>
      <c r="AJ94" s="4"/>
      <c r="AL94" s="3"/>
      <c r="AM94" s="3"/>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3"/>
      <c r="BW94" s="43"/>
      <c r="BX94" s="44"/>
    </row>
    <row r="95" spans="1:76" s="39" customFormat="1" ht="15">
      <c r="A95" s="163"/>
      <c r="B95" s="164" t="s">
        <v>277</v>
      </c>
      <c r="C95" s="163" t="s">
        <v>278</v>
      </c>
      <c r="D95" s="163"/>
      <c r="E95" s="163"/>
      <c r="F95" s="163"/>
      <c r="G95" s="163"/>
      <c r="H95" s="165"/>
      <c r="I95" s="165"/>
      <c r="J95" s="166"/>
      <c r="K95" s="166"/>
      <c r="L95" s="4"/>
      <c r="M95" s="4"/>
      <c r="N95" s="4"/>
      <c r="O95" s="4"/>
      <c r="P95" s="4"/>
      <c r="Q95" s="4"/>
      <c r="R95" s="4"/>
      <c r="S95" s="4"/>
      <c r="T95" s="4"/>
      <c r="U95" s="4"/>
      <c r="V95" s="4"/>
      <c r="W95" s="4"/>
      <c r="X95" s="4"/>
      <c r="Y95" s="4"/>
      <c r="Z95" s="4"/>
      <c r="AA95" s="4"/>
      <c r="AB95" s="4"/>
      <c r="AC95" s="4"/>
      <c r="AD95" s="4"/>
      <c r="AE95" s="4"/>
      <c r="AF95" s="4"/>
      <c r="AG95" s="4"/>
      <c r="AH95" s="4"/>
      <c r="AI95" s="4"/>
      <c r="AJ95" s="4"/>
      <c r="AL95" s="3"/>
      <c r="AM95" s="3"/>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3"/>
      <c r="BW95" s="43"/>
      <c r="BX95" s="44"/>
    </row>
    <row r="96" spans="1:76" s="39" customFormat="1" ht="15">
      <c r="A96" s="163"/>
      <c r="B96" s="163"/>
      <c r="C96" s="163" t="s">
        <v>279</v>
      </c>
      <c r="D96" s="163"/>
      <c r="E96" s="163"/>
      <c r="F96" s="163"/>
      <c r="G96" s="163"/>
      <c r="H96" s="165"/>
      <c r="I96" s="165"/>
      <c r="J96" s="166"/>
      <c r="K96" s="166"/>
      <c r="L96" s="4"/>
      <c r="M96" s="4"/>
      <c r="N96" s="4"/>
      <c r="O96" s="4"/>
      <c r="P96" s="4"/>
      <c r="Q96" s="4"/>
      <c r="R96" s="4"/>
      <c r="S96" s="4"/>
      <c r="T96" s="4"/>
      <c r="U96" s="4"/>
      <c r="V96" s="4"/>
      <c r="W96" s="4"/>
      <c r="X96" s="4"/>
      <c r="Y96" s="4"/>
      <c r="Z96" s="4"/>
      <c r="AA96" s="4"/>
      <c r="AB96" s="4"/>
      <c r="AC96" s="4"/>
      <c r="AD96" s="4"/>
      <c r="AE96" s="4"/>
      <c r="AF96" s="4"/>
      <c r="AG96" s="4"/>
      <c r="AH96" s="4"/>
      <c r="AI96" s="4"/>
      <c r="AJ96" s="4"/>
      <c r="AL96" s="3"/>
      <c r="AM96" s="3"/>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3"/>
      <c r="BW96" s="43"/>
      <c r="BX96" s="44"/>
    </row>
    <row r="97" spans="1:76" s="39" customFormat="1" ht="15">
      <c r="A97" s="163"/>
      <c r="B97" s="164" t="s">
        <v>280</v>
      </c>
      <c r="C97" s="163" t="s">
        <v>281</v>
      </c>
      <c r="D97" s="163"/>
      <c r="E97" s="163"/>
      <c r="F97" s="163"/>
      <c r="G97" s="163"/>
      <c r="H97" s="165"/>
      <c r="I97" s="165"/>
      <c r="J97" s="166"/>
      <c r="K97" s="166"/>
      <c r="L97" s="4"/>
      <c r="M97" s="4"/>
      <c r="N97" s="4"/>
      <c r="O97" s="4"/>
      <c r="P97" s="4"/>
      <c r="Q97" s="4"/>
      <c r="R97" s="4"/>
      <c r="S97" s="4"/>
      <c r="T97" s="4"/>
      <c r="U97" s="4"/>
      <c r="V97" s="4"/>
      <c r="W97" s="4"/>
      <c r="X97" s="4"/>
      <c r="Y97" s="4"/>
      <c r="Z97" s="4"/>
      <c r="AA97" s="4"/>
      <c r="AB97" s="4"/>
      <c r="AC97" s="4"/>
      <c r="AD97" s="4"/>
      <c r="AE97" s="4"/>
      <c r="AF97" s="4"/>
      <c r="AG97" s="4"/>
      <c r="AH97" s="4"/>
      <c r="AI97" s="4"/>
      <c r="AJ97" s="4"/>
      <c r="AL97" s="3"/>
      <c r="AM97" s="3"/>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3"/>
      <c r="BW97" s="43"/>
      <c r="BX97" s="44"/>
    </row>
    <row r="98" spans="1:76" s="39" customFormat="1" ht="15">
      <c r="A98" s="163"/>
      <c r="B98" s="164" t="s">
        <v>282</v>
      </c>
      <c r="C98" s="163" t="s">
        <v>283</v>
      </c>
      <c r="D98" s="163"/>
      <c r="E98" s="163"/>
      <c r="F98" s="163"/>
      <c r="G98" s="163"/>
      <c r="H98" s="165"/>
      <c r="I98" s="165"/>
      <c r="J98" s="166"/>
      <c r="K98" s="166"/>
      <c r="L98" s="4"/>
      <c r="M98" s="4"/>
      <c r="N98" s="4"/>
      <c r="O98" s="4"/>
      <c r="P98" s="4"/>
      <c r="Q98" s="4"/>
      <c r="R98" s="4"/>
      <c r="S98" s="4"/>
      <c r="T98" s="4"/>
      <c r="U98" s="4"/>
      <c r="V98" s="4"/>
      <c r="W98" s="4"/>
      <c r="X98" s="4"/>
      <c r="Y98" s="4"/>
      <c r="Z98" s="4"/>
      <c r="AA98" s="4"/>
      <c r="AB98" s="4"/>
      <c r="AC98" s="4"/>
      <c r="AD98" s="4"/>
      <c r="AE98" s="4"/>
      <c r="AF98" s="4"/>
      <c r="AG98" s="4"/>
      <c r="AH98" s="4"/>
      <c r="AI98" s="4"/>
      <c r="AJ98" s="4"/>
      <c r="AL98" s="3"/>
      <c r="AM98" s="3"/>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3"/>
      <c r="BW98" s="43"/>
      <c r="BX98" s="44"/>
    </row>
    <row r="99" spans="1:76" s="39" customFormat="1" ht="15">
      <c r="A99" s="163"/>
      <c r="B99" s="164" t="s">
        <v>284</v>
      </c>
      <c r="C99" s="163" t="s">
        <v>285</v>
      </c>
      <c r="D99" s="163"/>
      <c r="E99" s="163"/>
      <c r="F99" s="163"/>
      <c r="G99" s="163"/>
      <c r="H99" s="165"/>
      <c r="I99" s="165"/>
      <c r="J99" s="166"/>
      <c r="K99" s="166"/>
      <c r="L99" s="4"/>
      <c r="M99" s="4"/>
      <c r="N99" s="4"/>
      <c r="O99" s="4"/>
      <c r="P99" s="4"/>
      <c r="Q99" s="4"/>
      <c r="R99" s="4"/>
      <c r="S99" s="4"/>
      <c r="T99" s="4"/>
      <c r="U99" s="4"/>
      <c r="V99" s="4"/>
      <c r="W99" s="4"/>
      <c r="X99" s="4"/>
      <c r="Y99" s="4"/>
      <c r="Z99" s="4"/>
      <c r="AA99" s="4"/>
      <c r="AB99" s="4"/>
      <c r="AC99" s="4"/>
      <c r="AD99" s="4"/>
      <c r="AE99" s="4"/>
      <c r="AF99" s="4"/>
      <c r="AG99" s="4"/>
      <c r="AH99" s="4"/>
      <c r="AI99" s="4"/>
      <c r="AJ99" s="4"/>
      <c r="AL99" s="3"/>
      <c r="AM99" s="3"/>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3"/>
      <c r="BW99" s="43"/>
      <c r="BX99" s="44"/>
    </row>
    <row r="100" spans="1:76" s="39" customFormat="1" ht="15">
      <c r="A100" s="163"/>
      <c r="B100" s="164" t="s">
        <v>286</v>
      </c>
      <c r="C100" s="163" t="s">
        <v>287</v>
      </c>
      <c r="D100" s="163"/>
      <c r="E100" s="163"/>
      <c r="F100" s="163"/>
      <c r="G100" s="163"/>
      <c r="H100" s="165"/>
      <c r="I100" s="165"/>
      <c r="J100" s="166"/>
      <c r="K100" s="166"/>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L100" s="3"/>
      <c r="AM100" s="3"/>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3"/>
      <c r="BW100" s="43"/>
      <c r="BX100" s="44"/>
    </row>
    <row r="101" spans="1:76" s="39" customFormat="1" ht="15">
      <c r="A101" s="163"/>
      <c r="B101" s="164"/>
      <c r="C101" s="167" t="s">
        <v>288</v>
      </c>
      <c r="D101" s="163"/>
      <c r="E101" s="163"/>
      <c r="F101" s="163"/>
      <c r="G101" s="163"/>
      <c r="H101" s="165"/>
      <c r="I101" s="165"/>
      <c r="J101" s="166"/>
      <c r="K101" s="166"/>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L101" s="3"/>
      <c r="AM101" s="3"/>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3"/>
      <c r="BW101" s="43"/>
      <c r="BX101" s="44"/>
    </row>
    <row r="102" spans="1:76" s="39" customFormat="1" ht="15">
      <c r="A102" s="163"/>
      <c r="B102" s="164"/>
      <c r="C102" s="492" t="s">
        <v>289</v>
      </c>
      <c r="D102" s="492"/>
      <c r="E102" s="492"/>
      <c r="F102" s="492"/>
      <c r="G102" s="492"/>
      <c r="H102" s="492"/>
      <c r="I102" s="492"/>
      <c r="J102" s="492"/>
      <c r="K102" s="492"/>
      <c r="L102" s="492"/>
      <c r="M102" s="492"/>
      <c r="N102" s="492"/>
      <c r="O102" s="492"/>
      <c r="P102" s="492"/>
      <c r="Q102" s="492"/>
      <c r="R102" s="492"/>
      <c r="S102" s="492"/>
      <c r="T102" s="492"/>
      <c r="U102" s="492"/>
      <c r="V102" s="492"/>
      <c r="W102" s="492"/>
      <c r="X102" s="492"/>
      <c r="Y102" s="492"/>
      <c r="Z102" s="492"/>
      <c r="AA102" s="492"/>
      <c r="AB102" s="492"/>
      <c r="AC102" s="492"/>
      <c r="AD102" s="492"/>
      <c r="AE102" s="492"/>
      <c r="AF102" s="492"/>
      <c r="AG102" s="492"/>
      <c r="AH102" s="492"/>
      <c r="AI102" s="492"/>
      <c r="AJ102" s="492"/>
      <c r="AK102" s="492"/>
      <c r="AL102" s="492"/>
      <c r="AM102" s="492"/>
      <c r="AN102" s="492"/>
      <c r="AO102" s="492"/>
      <c r="AP102" s="492"/>
      <c r="AQ102" s="492"/>
      <c r="AR102" s="492"/>
      <c r="AS102" s="492"/>
      <c r="AT102" s="492"/>
      <c r="AU102" s="492"/>
      <c r="AV102" s="492"/>
      <c r="AW102" s="492"/>
      <c r="AX102" s="492"/>
      <c r="AY102" s="492"/>
      <c r="AZ102" s="492"/>
      <c r="BA102" s="492"/>
      <c r="BB102" s="492"/>
      <c r="BC102" s="492"/>
      <c r="BD102" s="492"/>
      <c r="BE102" s="492"/>
      <c r="BF102" s="492"/>
      <c r="BG102" s="492"/>
      <c r="BH102" s="492"/>
      <c r="BI102" s="492"/>
      <c r="BJ102" s="492"/>
      <c r="BK102" s="492"/>
      <c r="BL102" s="492"/>
      <c r="BM102" s="492"/>
      <c r="BN102" s="492"/>
      <c r="BO102" s="492"/>
      <c r="BP102" s="492"/>
      <c r="BQ102" s="492"/>
      <c r="BR102" s="492"/>
      <c r="BS102" s="492"/>
      <c r="BT102" s="492"/>
      <c r="BU102" s="492"/>
      <c r="BV102" s="43"/>
      <c r="BW102" s="43"/>
      <c r="BX102" s="44"/>
    </row>
    <row r="103" spans="1:76" s="39" customFormat="1" ht="15">
      <c r="A103" s="163"/>
      <c r="B103" s="164"/>
      <c r="C103" s="492"/>
      <c r="D103" s="492"/>
      <c r="E103" s="492"/>
      <c r="F103" s="492"/>
      <c r="G103" s="492"/>
      <c r="H103" s="492"/>
      <c r="I103" s="492"/>
      <c r="J103" s="492"/>
      <c r="K103" s="492"/>
      <c r="L103" s="492"/>
      <c r="M103" s="492"/>
      <c r="N103" s="492"/>
      <c r="O103" s="492"/>
      <c r="P103" s="492"/>
      <c r="Q103" s="492"/>
      <c r="R103" s="492"/>
      <c r="S103" s="492"/>
      <c r="T103" s="492"/>
      <c r="U103" s="492"/>
      <c r="V103" s="492"/>
      <c r="W103" s="492"/>
      <c r="X103" s="492"/>
      <c r="Y103" s="492"/>
      <c r="Z103" s="492"/>
      <c r="AA103" s="492"/>
      <c r="AB103" s="492"/>
      <c r="AC103" s="492"/>
      <c r="AD103" s="492"/>
      <c r="AE103" s="492"/>
      <c r="AF103" s="492"/>
      <c r="AG103" s="492"/>
      <c r="AH103" s="492"/>
      <c r="AI103" s="492"/>
      <c r="AJ103" s="492"/>
      <c r="AK103" s="492"/>
      <c r="AL103" s="492"/>
      <c r="AM103" s="492"/>
      <c r="AN103" s="492"/>
      <c r="AO103" s="492"/>
      <c r="AP103" s="492"/>
      <c r="AQ103" s="492"/>
      <c r="AR103" s="492"/>
      <c r="AS103" s="492"/>
      <c r="AT103" s="492"/>
      <c r="AU103" s="492"/>
      <c r="AV103" s="492"/>
      <c r="AW103" s="492"/>
      <c r="AX103" s="492"/>
      <c r="AY103" s="492"/>
      <c r="AZ103" s="492"/>
      <c r="BA103" s="492"/>
      <c r="BB103" s="492"/>
      <c r="BC103" s="492"/>
      <c r="BD103" s="492"/>
      <c r="BE103" s="492"/>
      <c r="BF103" s="492"/>
      <c r="BG103" s="492"/>
      <c r="BH103" s="492"/>
      <c r="BI103" s="492"/>
      <c r="BJ103" s="492"/>
      <c r="BK103" s="492"/>
      <c r="BL103" s="492"/>
      <c r="BM103" s="492"/>
      <c r="BN103" s="492"/>
      <c r="BO103" s="492"/>
      <c r="BP103" s="492"/>
      <c r="BQ103" s="492"/>
      <c r="BR103" s="492"/>
      <c r="BS103" s="492"/>
      <c r="BT103" s="492"/>
      <c r="BU103" s="492"/>
      <c r="BV103" s="43"/>
      <c r="BW103" s="43"/>
      <c r="BX103" s="44"/>
    </row>
    <row r="104" spans="1:76" s="39" customFormat="1" ht="15">
      <c r="A104" s="163"/>
      <c r="B104" s="164"/>
      <c r="C104" s="167" t="s">
        <v>290</v>
      </c>
      <c r="D104" s="163"/>
      <c r="E104" s="163"/>
      <c r="F104" s="163"/>
      <c r="G104" s="163"/>
      <c r="H104" s="165"/>
      <c r="I104" s="165"/>
      <c r="J104" s="166"/>
      <c r="K104" s="166"/>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L104" s="3"/>
      <c r="AM104" s="3"/>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3"/>
      <c r="BW104" s="43"/>
      <c r="BX104" s="44"/>
    </row>
    <row r="105" spans="1:76" s="39" customFormat="1" ht="15">
      <c r="A105" s="163"/>
      <c r="B105" s="164" t="s">
        <v>291</v>
      </c>
      <c r="C105" s="163" t="s">
        <v>292</v>
      </c>
      <c r="D105" s="163"/>
      <c r="E105" s="163"/>
      <c r="F105" s="163"/>
      <c r="G105" s="163"/>
      <c r="H105" s="165"/>
      <c r="I105" s="165"/>
      <c r="J105" s="166"/>
      <c r="K105" s="166"/>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L105" s="3"/>
      <c r="AM105" s="3"/>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3"/>
      <c r="BW105" s="43"/>
      <c r="BX105" s="44"/>
    </row>
    <row r="106" spans="1:76" s="39" customFormat="1" ht="15">
      <c r="A106" s="163"/>
      <c r="B106" s="164"/>
      <c r="C106" s="167" t="s">
        <v>293</v>
      </c>
      <c r="D106" s="163"/>
      <c r="E106" s="163"/>
      <c r="F106" s="163"/>
      <c r="G106" s="163"/>
      <c r="H106" s="165"/>
      <c r="I106" s="165"/>
      <c r="J106" s="166"/>
      <c r="K106" s="166"/>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L106" s="3"/>
      <c r="AM106" s="3"/>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3"/>
      <c r="BW106" s="43"/>
      <c r="BX106" s="44"/>
    </row>
    <row r="107" spans="1:76" s="39" customFormat="1" ht="15">
      <c r="A107" s="163"/>
      <c r="B107" s="164"/>
      <c r="C107" s="493" t="s">
        <v>294</v>
      </c>
      <c r="D107" s="493"/>
      <c r="E107" s="493"/>
      <c r="F107" s="493"/>
      <c r="G107" s="493"/>
      <c r="H107" s="493"/>
      <c r="I107" s="493"/>
      <c r="J107" s="493"/>
      <c r="K107" s="493"/>
      <c r="L107" s="493"/>
      <c r="M107" s="493"/>
      <c r="N107" s="493"/>
      <c r="O107" s="493"/>
      <c r="P107" s="493"/>
      <c r="Q107" s="493"/>
      <c r="R107" s="493"/>
      <c r="S107" s="493"/>
      <c r="T107" s="493"/>
      <c r="U107" s="493"/>
      <c r="V107" s="493"/>
      <c r="W107" s="493"/>
      <c r="X107" s="493"/>
      <c r="Y107" s="493"/>
      <c r="Z107" s="493"/>
      <c r="AA107" s="493"/>
      <c r="AB107" s="493"/>
      <c r="AC107" s="493"/>
      <c r="AD107" s="493"/>
      <c r="AE107" s="493"/>
      <c r="AF107" s="493"/>
      <c r="AG107" s="493"/>
      <c r="AH107" s="493"/>
      <c r="AI107" s="493"/>
      <c r="AJ107" s="493"/>
      <c r="AK107" s="493"/>
      <c r="AL107" s="493"/>
      <c r="AM107" s="493"/>
      <c r="AN107" s="493"/>
      <c r="AO107" s="493"/>
      <c r="AP107" s="493"/>
      <c r="AQ107" s="493"/>
      <c r="AR107" s="493"/>
      <c r="AS107" s="493"/>
      <c r="AT107" s="493"/>
      <c r="AU107" s="493"/>
      <c r="AV107" s="493"/>
      <c r="AW107" s="493"/>
      <c r="AX107" s="493"/>
      <c r="AY107" s="493"/>
      <c r="AZ107" s="493"/>
      <c r="BA107" s="493"/>
      <c r="BB107" s="493"/>
      <c r="BC107" s="493"/>
      <c r="BD107" s="493"/>
      <c r="BE107" s="493"/>
      <c r="BF107" s="493"/>
      <c r="BG107" s="493"/>
      <c r="BH107" s="493"/>
      <c r="BI107" s="493"/>
      <c r="BJ107" s="493"/>
      <c r="BK107" s="493"/>
      <c r="BL107" s="493"/>
      <c r="BM107" s="493"/>
      <c r="BN107" s="493"/>
      <c r="BO107" s="493"/>
      <c r="BP107" s="493"/>
      <c r="BQ107" s="493"/>
      <c r="BR107" s="493"/>
      <c r="BS107" s="493"/>
      <c r="BT107" s="493"/>
      <c r="BU107" s="493"/>
      <c r="BV107" s="43"/>
      <c r="BW107" s="43"/>
      <c r="BX107" s="44"/>
    </row>
    <row r="108" spans="1:76" s="39" customFormat="1" ht="15">
      <c r="A108" s="163"/>
      <c r="B108" s="164"/>
      <c r="C108" s="494" t="s">
        <v>295</v>
      </c>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4"/>
      <c r="AY108" s="494"/>
      <c r="AZ108" s="494"/>
      <c r="BA108" s="494"/>
      <c r="BB108" s="494"/>
      <c r="BC108" s="494"/>
      <c r="BD108" s="494"/>
      <c r="BE108" s="494"/>
      <c r="BF108" s="494"/>
      <c r="BG108" s="494"/>
      <c r="BH108" s="494"/>
      <c r="BI108" s="494"/>
      <c r="BJ108" s="494"/>
      <c r="BK108" s="494"/>
      <c r="BL108" s="494"/>
      <c r="BM108" s="494"/>
      <c r="BN108" s="494"/>
      <c r="BO108" s="494"/>
      <c r="BP108" s="494"/>
      <c r="BQ108" s="494"/>
      <c r="BR108" s="494"/>
      <c r="BS108" s="494"/>
      <c r="BT108" s="494"/>
      <c r="BU108" s="494"/>
      <c r="BV108" s="43"/>
      <c r="BW108" s="43"/>
      <c r="BX108" s="44"/>
    </row>
    <row r="109" spans="1:76" s="39" customFormat="1" ht="15">
      <c r="A109" s="163"/>
      <c r="B109" s="164"/>
      <c r="C109" s="163"/>
      <c r="D109" s="158" t="s">
        <v>296</v>
      </c>
      <c r="E109" s="158"/>
      <c r="F109" s="158"/>
      <c r="G109" s="158"/>
      <c r="H109" s="158"/>
      <c r="I109" s="158"/>
      <c r="J109" s="158"/>
      <c r="K109" s="158"/>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L109" s="3"/>
      <c r="AM109" s="3"/>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3"/>
      <c r="BW109" s="43"/>
      <c r="BX109" s="44"/>
    </row>
    <row r="110" spans="1:76" s="39" customFormat="1" ht="15">
      <c r="A110" s="163"/>
      <c r="B110" s="164"/>
      <c r="C110" s="163"/>
      <c r="D110" s="158" t="s">
        <v>297</v>
      </c>
      <c r="E110" s="158"/>
      <c r="F110" s="158"/>
      <c r="G110" s="158"/>
      <c r="H110" s="158"/>
      <c r="I110" s="158"/>
      <c r="J110" s="158"/>
      <c r="K110" s="158"/>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L110" s="3"/>
      <c r="AM110" s="3"/>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3"/>
      <c r="BW110" s="43"/>
      <c r="BX110" s="44"/>
    </row>
    <row r="111" spans="1:76" s="39" customFormat="1" ht="15">
      <c r="A111" s="163"/>
      <c r="B111" s="164"/>
      <c r="C111" s="163"/>
      <c r="D111" s="158" t="s">
        <v>298</v>
      </c>
      <c r="E111" s="158"/>
      <c r="F111" s="158"/>
      <c r="G111" s="158"/>
      <c r="H111" s="158"/>
      <c r="I111" s="158"/>
      <c r="J111" s="158"/>
      <c r="K111" s="158"/>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L111" s="3"/>
      <c r="AM111" s="3"/>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3"/>
      <c r="BW111" s="43"/>
      <c r="BX111" s="44"/>
    </row>
    <row r="112" spans="1:76" s="39" customFormat="1" ht="15">
      <c r="A112" s="163"/>
      <c r="B112" s="164"/>
      <c r="C112" s="167" t="s">
        <v>299</v>
      </c>
      <c r="D112" s="163"/>
      <c r="E112" s="163"/>
      <c r="F112" s="163"/>
      <c r="G112" s="163"/>
      <c r="H112" s="165"/>
      <c r="I112" s="165"/>
      <c r="J112" s="166"/>
      <c r="K112" s="166"/>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L112" s="3"/>
      <c r="AM112" s="3"/>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3"/>
      <c r="BW112" s="43"/>
      <c r="BX112" s="44"/>
    </row>
    <row r="113" spans="1:76" s="39" customFormat="1" ht="15">
      <c r="A113" s="163"/>
      <c r="B113" s="164"/>
      <c r="C113" s="494" t="s">
        <v>300</v>
      </c>
      <c r="D113" s="494"/>
      <c r="E113" s="494"/>
      <c r="F113" s="494"/>
      <c r="G113" s="494"/>
      <c r="H113" s="494"/>
      <c r="I113" s="494"/>
      <c r="J113" s="494"/>
      <c r="K113" s="494"/>
      <c r="L113" s="494"/>
      <c r="M113" s="494"/>
      <c r="N113" s="494"/>
      <c r="O113" s="494"/>
      <c r="P113" s="494"/>
      <c r="Q113" s="494"/>
      <c r="R113" s="494"/>
      <c r="S113" s="494"/>
      <c r="T113" s="494"/>
      <c r="U113" s="494"/>
      <c r="V113" s="494"/>
      <c r="W113" s="494"/>
      <c r="X113" s="494"/>
      <c r="Y113" s="494"/>
      <c r="Z113" s="494"/>
      <c r="AA113" s="494"/>
      <c r="AB113" s="494"/>
      <c r="AC113" s="494"/>
      <c r="AD113" s="494"/>
      <c r="AE113" s="494"/>
      <c r="AF113" s="494"/>
      <c r="AG113" s="494"/>
      <c r="AH113" s="494"/>
      <c r="AI113" s="494"/>
      <c r="AJ113" s="494"/>
      <c r="AK113" s="494"/>
      <c r="AL113" s="494"/>
      <c r="AM113" s="494"/>
      <c r="AN113" s="494"/>
      <c r="AO113" s="494"/>
      <c r="AP113" s="494"/>
      <c r="AQ113" s="494"/>
      <c r="AR113" s="494"/>
      <c r="AS113" s="494"/>
      <c r="AT113" s="494"/>
      <c r="AU113" s="494"/>
      <c r="AV113" s="494"/>
      <c r="AW113" s="494"/>
      <c r="AX113" s="494"/>
      <c r="AY113" s="494"/>
      <c r="AZ113" s="494"/>
      <c r="BA113" s="494"/>
      <c r="BB113" s="494"/>
      <c r="BC113" s="494"/>
      <c r="BD113" s="494"/>
      <c r="BE113" s="494"/>
      <c r="BF113" s="494"/>
      <c r="BG113" s="494"/>
      <c r="BH113" s="494"/>
      <c r="BI113" s="494"/>
      <c r="BJ113" s="494"/>
      <c r="BK113" s="494"/>
      <c r="BL113" s="494"/>
      <c r="BM113" s="494"/>
      <c r="BN113" s="494"/>
      <c r="BO113" s="494"/>
      <c r="BP113" s="494"/>
      <c r="BQ113" s="494"/>
      <c r="BR113" s="494"/>
      <c r="BS113" s="494"/>
      <c r="BT113" s="494"/>
      <c r="BU113" s="494"/>
      <c r="BV113" s="43"/>
      <c r="BW113" s="43"/>
      <c r="BX113" s="44"/>
    </row>
    <row r="114" spans="1:76" s="39" customFormat="1" ht="15">
      <c r="A114" s="163"/>
      <c r="B114" s="164"/>
      <c r="C114" s="494"/>
      <c r="D114" s="494"/>
      <c r="E114" s="494"/>
      <c r="F114" s="494"/>
      <c r="G114" s="494"/>
      <c r="H114" s="494"/>
      <c r="I114" s="494"/>
      <c r="J114" s="494"/>
      <c r="K114" s="494"/>
      <c r="L114" s="494"/>
      <c r="M114" s="494"/>
      <c r="N114" s="494"/>
      <c r="O114" s="494"/>
      <c r="P114" s="494"/>
      <c r="Q114" s="494"/>
      <c r="R114" s="494"/>
      <c r="S114" s="494"/>
      <c r="T114" s="494"/>
      <c r="U114" s="494"/>
      <c r="V114" s="494"/>
      <c r="W114" s="494"/>
      <c r="X114" s="494"/>
      <c r="Y114" s="494"/>
      <c r="Z114" s="494"/>
      <c r="AA114" s="494"/>
      <c r="AB114" s="494"/>
      <c r="AC114" s="494"/>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4"/>
      <c r="AY114" s="494"/>
      <c r="AZ114" s="494"/>
      <c r="BA114" s="494"/>
      <c r="BB114" s="494"/>
      <c r="BC114" s="494"/>
      <c r="BD114" s="494"/>
      <c r="BE114" s="494"/>
      <c r="BF114" s="494"/>
      <c r="BG114" s="494"/>
      <c r="BH114" s="494"/>
      <c r="BI114" s="494"/>
      <c r="BJ114" s="494"/>
      <c r="BK114" s="494"/>
      <c r="BL114" s="494"/>
      <c r="BM114" s="494"/>
      <c r="BN114" s="494"/>
      <c r="BO114" s="494"/>
      <c r="BP114" s="494"/>
      <c r="BQ114" s="494"/>
      <c r="BR114" s="494"/>
      <c r="BS114" s="494"/>
      <c r="BT114" s="494"/>
      <c r="BU114" s="494"/>
      <c r="BV114" s="43"/>
      <c r="BW114" s="43"/>
      <c r="BX114" s="44"/>
    </row>
    <row r="115" spans="1:76" s="39" customFormat="1" ht="15">
      <c r="A115" s="163"/>
      <c r="B115" s="164"/>
      <c r="C115" s="494"/>
      <c r="D115" s="494"/>
      <c r="E115" s="494"/>
      <c r="F115" s="494"/>
      <c r="G115" s="494"/>
      <c r="H115" s="494"/>
      <c r="I115" s="494"/>
      <c r="J115" s="494"/>
      <c r="K115" s="494"/>
      <c r="L115" s="494"/>
      <c r="M115" s="494"/>
      <c r="N115" s="494"/>
      <c r="O115" s="494"/>
      <c r="P115" s="494"/>
      <c r="Q115" s="494"/>
      <c r="R115" s="494"/>
      <c r="S115" s="494"/>
      <c r="T115" s="494"/>
      <c r="U115" s="494"/>
      <c r="V115" s="494"/>
      <c r="W115" s="494"/>
      <c r="X115" s="494"/>
      <c r="Y115" s="494"/>
      <c r="Z115" s="494"/>
      <c r="AA115" s="494"/>
      <c r="AB115" s="494"/>
      <c r="AC115" s="494"/>
      <c r="AD115" s="494"/>
      <c r="AE115" s="494"/>
      <c r="AF115" s="494"/>
      <c r="AG115" s="494"/>
      <c r="AH115" s="494"/>
      <c r="AI115" s="494"/>
      <c r="AJ115" s="494"/>
      <c r="AK115" s="494"/>
      <c r="AL115" s="494"/>
      <c r="AM115" s="494"/>
      <c r="AN115" s="494"/>
      <c r="AO115" s="494"/>
      <c r="AP115" s="494"/>
      <c r="AQ115" s="494"/>
      <c r="AR115" s="494"/>
      <c r="AS115" s="494"/>
      <c r="AT115" s="494"/>
      <c r="AU115" s="494"/>
      <c r="AV115" s="494"/>
      <c r="AW115" s="494"/>
      <c r="AX115" s="494"/>
      <c r="AY115" s="494"/>
      <c r="AZ115" s="494"/>
      <c r="BA115" s="494"/>
      <c r="BB115" s="494"/>
      <c r="BC115" s="494"/>
      <c r="BD115" s="494"/>
      <c r="BE115" s="494"/>
      <c r="BF115" s="494"/>
      <c r="BG115" s="494"/>
      <c r="BH115" s="494"/>
      <c r="BI115" s="494"/>
      <c r="BJ115" s="494"/>
      <c r="BK115" s="494"/>
      <c r="BL115" s="494"/>
      <c r="BM115" s="494"/>
      <c r="BN115" s="494"/>
      <c r="BO115" s="494"/>
      <c r="BP115" s="494"/>
      <c r="BQ115" s="494"/>
      <c r="BR115" s="494"/>
      <c r="BS115" s="494"/>
      <c r="BT115" s="494"/>
      <c r="BU115" s="494"/>
      <c r="BV115" s="43"/>
      <c r="BW115" s="43"/>
      <c r="BX115" s="44"/>
    </row>
    <row r="116" spans="1:76" s="39" customFormat="1" ht="15">
      <c r="A116" s="163"/>
      <c r="B116" s="164"/>
      <c r="C116" s="494"/>
      <c r="D116" s="494"/>
      <c r="E116" s="494"/>
      <c r="F116" s="494"/>
      <c r="G116" s="494"/>
      <c r="H116" s="494"/>
      <c r="I116" s="494"/>
      <c r="J116" s="494"/>
      <c r="K116" s="494"/>
      <c r="L116" s="494"/>
      <c r="M116" s="494"/>
      <c r="N116" s="494"/>
      <c r="O116" s="494"/>
      <c r="P116" s="494"/>
      <c r="Q116" s="494"/>
      <c r="R116" s="494"/>
      <c r="S116" s="494"/>
      <c r="T116" s="494"/>
      <c r="U116" s="494"/>
      <c r="V116" s="494"/>
      <c r="W116" s="494"/>
      <c r="X116" s="494"/>
      <c r="Y116" s="494"/>
      <c r="Z116" s="494"/>
      <c r="AA116" s="494"/>
      <c r="AB116" s="494"/>
      <c r="AC116" s="494"/>
      <c r="AD116" s="494"/>
      <c r="AE116" s="494"/>
      <c r="AF116" s="494"/>
      <c r="AG116" s="494"/>
      <c r="AH116" s="494"/>
      <c r="AI116" s="494"/>
      <c r="AJ116" s="494"/>
      <c r="AK116" s="494"/>
      <c r="AL116" s="494"/>
      <c r="AM116" s="494"/>
      <c r="AN116" s="494"/>
      <c r="AO116" s="494"/>
      <c r="AP116" s="494"/>
      <c r="AQ116" s="494"/>
      <c r="AR116" s="494"/>
      <c r="AS116" s="494"/>
      <c r="AT116" s="494"/>
      <c r="AU116" s="494"/>
      <c r="AV116" s="494"/>
      <c r="AW116" s="494"/>
      <c r="AX116" s="494"/>
      <c r="AY116" s="494"/>
      <c r="AZ116" s="494"/>
      <c r="BA116" s="494"/>
      <c r="BB116" s="494"/>
      <c r="BC116" s="494"/>
      <c r="BD116" s="494"/>
      <c r="BE116" s="494"/>
      <c r="BF116" s="494"/>
      <c r="BG116" s="494"/>
      <c r="BH116" s="494"/>
      <c r="BI116" s="494"/>
      <c r="BJ116" s="494"/>
      <c r="BK116" s="494"/>
      <c r="BL116" s="494"/>
      <c r="BM116" s="494"/>
      <c r="BN116" s="494"/>
      <c r="BO116" s="494"/>
      <c r="BP116" s="494"/>
      <c r="BQ116" s="494"/>
      <c r="BR116" s="494"/>
      <c r="BS116" s="494"/>
      <c r="BT116" s="494"/>
      <c r="BU116" s="494"/>
      <c r="BV116" s="43"/>
      <c r="BW116" s="43"/>
      <c r="BX116" s="44"/>
    </row>
    <row r="117" spans="1:76" s="39" customFormat="1" ht="15">
      <c r="A117" s="163"/>
      <c r="B117" s="164"/>
      <c r="C117" s="157"/>
      <c r="D117" s="497" t="s">
        <v>296</v>
      </c>
      <c r="E117" s="497"/>
      <c r="F117" s="497"/>
      <c r="G117" s="497"/>
      <c r="H117" s="497"/>
      <c r="I117" s="497"/>
      <c r="J117" s="497"/>
      <c r="K117" s="497"/>
      <c r="L117" s="497"/>
      <c r="M117" s="497"/>
      <c r="N117" s="497"/>
      <c r="O117" s="497"/>
      <c r="P117" s="497"/>
      <c r="Q117" s="497"/>
      <c r="R117" s="497"/>
      <c r="S117" s="497"/>
      <c r="T117" s="497"/>
      <c r="U117" s="497"/>
      <c r="V117" s="497"/>
      <c r="W117" s="497"/>
      <c r="X117" s="497"/>
      <c r="Y117" s="497"/>
      <c r="Z117" s="497"/>
      <c r="AA117" s="497"/>
      <c r="AB117" s="497"/>
      <c r="AC117" s="497"/>
      <c r="AD117" s="497"/>
      <c r="AE117" s="497"/>
      <c r="AF117" s="497"/>
      <c r="AG117" s="497"/>
      <c r="AH117" s="497"/>
      <c r="AI117" s="497"/>
      <c r="AJ117" s="497"/>
      <c r="AK117" s="497"/>
      <c r="AL117" s="497"/>
      <c r="AM117" s="497"/>
      <c r="AN117" s="497"/>
      <c r="AO117" s="497"/>
      <c r="AP117" s="497"/>
      <c r="AQ117" s="497"/>
      <c r="AR117" s="497"/>
      <c r="AS117" s="497"/>
      <c r="AT117" s="497"/>
      <c r="AU117" s="497"/>
      <c r="AV117" s="497"/>
      <c r="AW117" s="497"/>
      <c r="AX117" s="497"/>
      <c r="AY117" s="497"/>
      <c r="AZ117" s="497"/>
      <c r="BA117" s="497"/>
      <c r="BB117" s="497"/>
      <c r="BC117" s="497"/>
      <c r="BD117" s="497"/>
      <c r="BE117" s="497"/>
      <c r="BF117" s="497"/>
      <c r="BG117" s="497"/>
      <c r="BH117" s="497"/>
      <c r="BI117" s="497"/>
      <c r="BJ117" s="497"/>
      <c r="BK117" s="497"/>
      <c r="BL117" s="497"/>
      <c r="BM117" s="497"/>
      <c r="BN117" s="497"/>
      <c r="BO117" s="497"/>
      <c r="BP117" s="497"/>
      <c r="BQ117" s="497"/>
      <c r="BR117" s="497"/>
      <c r="BS117" s="497"/>
      <c r="BT117" s="497"/>
      <c r="BU117" s="497"/>
      <c r="BV117" s="43"/>
      <c r="BW117" s="43"/>
      <c r="BX117" s="44"/>
    </row>
    <row r="118" spans="1:76" s="39" customFormat="1" ht="15">
      <c r="A118" s="163"/>
      <c r="B118" s="164"/>
      <c r="C118" s="157"/>
      <c r="D118" s="497" t="s">
        <v>301</v>
      </c>
      <c r="E118" s="497"/>
      <c r="F118" s="497"/>
      <c r="G118" s="497"/>
      <c r="H118" s="497"/>
      <c r="I118" s="497"/>
      <c r="J118" s="497"/>
      <c r="K118" s="497"/>
      <c r="L118" s="497"/>
      <c r="M118" s="497"/>
      <c r="N118" s="497"/>
      <c r="O118" s="497"/>
      <c r="P118" s="497"/>
      <c r="Q118" s="497"/>
      <c r="R118" s="497"/>
      <c r="S118" s="497"/>
      <c r="T118" s="497"/>
      <c r="U118" s="497"/>
      <c r="V118" s="497"/>
      <c r="W118" s="497"/>
      <c r="X118" s="497"/>
      <c r="Y118" s="497"/>
      <c r="Z118" s="497"/>
      <c r="AA118" s="497"/>
      <c r="AB118" s="497"/>
      <c r="AC118" s="497"/>
      <c r="AD118" s="497"/>
      <c r="AE118" s="497"/>
      <c r="AF118" s="497"/>
      <c r="AG118" s="497"/>
      <c r="AH118" s="497"/>
      <c r="AI118" s="497"/>
      <c r="AJ118" s="497"/>
      <c r="AK118" s="497"/>
      <c r="AL118" s="497"/>
      <c r="AM118" s="497"/>
      <c r="AN118" s="497"/>
      <c r="AO118" s="497"/>
      <c r="AP118" s="497"/>
      <c r="AQ118" s="497"/>
      <c r="AR118" s="497"/>
      <c r="AS118" s="497"/>
      <c r="AT118" s="497"/>
      <c r="AU118" s="497"/>
      <c r="AV118" s="497"/>
      <c r="AW118" s="497"/>
      <c r="AX118" s="497"/>
      <c r="AY118" s="497"/>
      <c r="AZ118" s="497"/>
      <c r="BA118" s="497"/>
      <c r="BB118" s="497"/>
      <c r="BC118" s="497"/>
      <c r="BD118" s="497"/>
      <c r="BE118" s="497"/>
      <c r="BF118" s="497"/>
      <c r="BG118" s="497"/>
      <c r="BH118" s="497"/>
      <c r="BI118" s="497"/>
      <c r="BJ118" s="497"/>
      <c r="BK118" s="497"/>
      <c r="BL118" s="497"/>
      <c r="BM118" s="497"/>
      <c r="BN118" s="497"/>
      <c r="BO118" s="497"/>
      <c r="BP118" s="497"/>
      <c r="BQ118" s="497"/>
      <c r="BR118" s="497"/>
      <c r="BS118" s="497"/>
      <c r="BT118" s="497"/>
      <c r="BU118" s="497"/>
      <c r="BV118" s="43"/>
      <c r="BW118" s="43"/>
      <c r="BX118" s="44"/>
    </row>
    <row r="119" spans="1:76" s="39" customFormat="1" ht="15">
      <c r="A119" s="163"/>
      <c r="B119" s="164"/>
      <c r="C119" s="157"/>
      <c r="D119" s="497" t="s">
        <v>302</v>
      </c>
      <c r="E119" s="497"/>
      <c r="F119" s="497"/>
      <c r="G119" s="497"/>
      <c r="H119" s="497"/>
      <c r="I119" s="497"/>
      <c r="J119" s="497"/>
      <c r="K119" s="497"/>
      <c r="L119" s="497"/>
      <c r="M119" s="497"/>
      <c r="N119" s="497"/>
      <c r="O119" s="497"/>
      <c r="P119" s="497"/>
      <c r="Q119" s="497"/>
      <c r="R119" s="497"/>
      <c r="S119" s="497"/>
      <c r="T119" s="497"/>
      <c r="U119" s="497"/>
      <c r="V119" s="497"/>
      <c r="W119" s="497"/>
      <c r="X119" s="497"/>
      <c r="Y119" s="497"/>
      <c r="Z119" s="497"/>
      <c r="AA119" s="497"/>
      <c r="AB119" s="497"/>
      <c r="AC119" s="497"/>
      <c r="AD119" s="497"/>
      <c r="AE119" s="497"/>
      <c r="AF119" s="497"/>
      <c r="AG119" s="497"/>
      <c r="AH119" s="497"/>
      <c r="AI119" s="497"/>
      <c r="AJ119" s="497"/>
      <c r="AK119" s="497"/>
      <c r="AL119" s="497"/>
      <c r="AM119" s="497"/>
      <c r="AN119" s="497"/>
      <c r="AO119" s="497"/>
      <c r="AP119" s="497"/>
      <c r="AQ119" s="497"/>
      <c r="AR119" s="497"/>
      <c r="AS119" s="497"/>
      <c r="AT119" s="497"/>
      <c r="AU119" s="497"/>
      <c r="AV119" s="497"/>
      <c r="AW119" s="497"/>
      <c r="AX119" s="497"/>
      <c r="AY119" s="497"/>
      <c r="AZ119" s="497"/>
      <c r="BA119" s="497"/>
      <c r="BB119" s="497"/>
      <c r="BC119" s="497"/>
      <c r="BD119" s="497"/>
      <c r="BE119" s="497"/>
      <c r="BF119" s="497"/>
      <c r="BG119" s="497"/>
      <c r="BH119" s="497"/>
      <c r="BI119" s="497"/>
      <c r="BJ119" s="497"/>
      <c r="BK119" s="497"/>
      <c r="BL119" s="497"/>
      <c r="BM119" s="497"/>
      <c r="BN119" s="497"/>
      <c r="BO119" s="497"/>
      <c r="BP119" s="497"/>
      <c r="BQ119" s="497"/>
      <c r="BR119" s="497"/>
      <c r="BS119" s="497"/>
      <c r="BT119" s="497"/>
      <c r="BU119" s="497"/>
      <c r="BV119" s="43"/>
      <c r="BW119" s="43"/>
      <c r="BX119" s="44"/>
    </row>
    <row r="120" spans="1:76" s="39" customFormat="1" ht="15">
      <c r="A120" s="163"/>
      <c r="B120" s="164"/>
      <c r="C120" s="157"/>
      <c r="D120" s="497" t="s">
        <v>303</v>
      </c>
      <c r="E120" s="497"/>
      <c r="F120" s="497"/>
      <c r="G120" s="497"/>
      <c r="H120" s="497"/>
      <c r="I120" s="497"/>
      <c r="J120" s="497"/>
      <c r="K120" s="497"/>
      <c r="L120" s="497"/>
      <c r="M120" s="497"/>
      <c r="N120" s="497"/>
      <c r="O120" s="497"/>
      <c r="P120" s="497"/>
      <c r="Q120" s="497"/>
      <c r="R120" s="497"/>
      <c r="S120" s="497"/>
      <c r="T120" s="497"/>
      <c r="U120" s="497"/>
      <c r="V120" s="497"/>
      <c r="W120" s="497"/>
      <c r="X120" s="497"/>
      <c r="Y120" s="497"/>
      <c r="Z120" s="497"/>
      <c r="AA120" s="497"/>
      <c r="AB120" s="497"/>
      <c r="AC120" s="497"/>
      <c r="AD120" s="497"/>
      <c r="AE120" s="497"/>
      <c r="AF120" s="497"/>
      <c r="AG120" s="497"/>
      <c r="AH120" s="497"/>
      <c r="AI120" s="497"/>
      <c r="AJ120" s="497"/>
      <c r="AK120" s="497"/>
      <c r="AL120" s="497"/>
      <c r="AM120" s="497"/>
      <c r="AN120" s="497"/>
      <c r="AO120" s="497"/>
      <c r="AP120" s="497"/>
      <c r="AQ120" s="497"/>
      <c r="AR120" s="497"/>
      <c r="AS120" s="497"/>
      <c r="AT120" s="497"/>
      <c r="AU120" s="497"/>
      <c r="AV120" s="497"/>
      <c r="AW120" s="497"/>
      <c r="AX120" s="497"/>
      <c r="AY120" s="497"/>
      <c r="AZ120" s="497"/>
      <c r="BA120" s="497"/>
      <c r="BB120" s="497"/>
      <c r="BC120" s="497"/>
      <c r="BD120" s="497"/>
      <c r="BE120" s="497"/>
      <c r="BF120" s="497"/>
      <c r="BG120" s="497"/>
      <c r="BH120" s="497"/>
      <c r="BI120" s="497"/>
      <c r="BJ120" s="497"/>
      <c r="BK120" s="497"/>
      <c r="BL120" s="497"/>
      <c r="BM120" s="497"/>
      <c r="BN120" s="497"/>
      <c r="BO120" s="497"/>
      <c r="BP120" s="497"/>
      <c r="BQ120" s="497"/>
      <c r="BR120" s="497"/>
      <c r="BS120" s="497"/>
      <c r="BT120" s="497"/>
      <c r="BU120" s="497"/>
      <c r="BV120" s="43"/>
      <c r="BW120" s="43"/>
      <c r="BX120" s="44"/>
    </row>
    <row r="121" spans="1:76" s="39" customFormat="1" ht="15">
      <c r="A121" s="163"/>
      <c r="B121" s="164"/>
      <c r="C121" s="491" t="s">
        <v>304</v>
      </c>
      <c r="D121" s="491"/>
      <c r="E121" s="491"/>
      <c r="F121" s="491"/>
      <c r="G121" s="491"/>
      <c r="H121" s="491"/>
      <c r="I121" s="491"/>
      <c r="J121" s="491"/>
      <c r="K121" s="491"/>
      <c r="L121" s="491"/>
      <c r="M121" s="491"/>
      <c r="N121" s="491"/>
      <c r="O121" s="491"/>
      <c r="P121" s="491"/>
      <c r="Q121" s="491"/>
      <c r="R121" s="491"/>
      <c r="S121" s="491"/>
      <c r="T121" s="491"/>
      <c r="U121" s="491"/>
      <c r="V121" s="491"/>
      <c r="W121" s="491"/>
      <c r="X121" s="491"/>
      <c r="Y121" s="491"/>
      <c r="Z121" s="491"/>
      <c r="AA121" s="491"/>
      <c r="AB121" s="491"/>
      <c r="AC121" s="491"/>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1"/>
      <c r="AY121" s="491"/>
      <c r="AZ121" s="491"/>
      <c r="BA121" s="491"/>
      <c r="BB121" s="491"/>
      <c r="BC121" s="491"/>
      <c r="BD121" s="491"/>
      <c r="BE121" s="491"/>
      <c r="BF121" s="491"/>
      <c r="BG121" s="491"/>
      <c r="BH121" s="491"/>
      <c r="BI121" s="491"/>
      <c r="BJ121" s="491"/>
      <c r="BK121" s="491"/>
      <c r="BL121" s="491"/>
      <c r="BM121" s="491"/>
      <c r="BN121" s="491"/>
      <c r="BO121" s="491"/>
      <c r="BP121" s="491"/>
      <c r="BQ121" s="491"/>
      <c r="BR121" s="491"/>
      <c r="BS121" s="491"/>
      <c r="BT121" s="491"/>
      <c r="BU121" s="491"/>
      <c r="BV121" s="43"/>
      <c r="BW121" s="43"/>
      <c r="BX121" s="44"/>
    </row>
    <row r="122" spans="1:76" s="39" customFormat="1" ht="15">
      <c r="A122" s="163"/>
      <c r="B122" s="164"/>
      <c r="C122" s="491"/>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491"/>
      <c r="AK122" s="491"/>
      <c r="AL122" s="491"/>
      <c r="AM122" s="491"/>
      <c r="AN122" s="491"/>
      <c r="AO122" s="491"/>
      <c r="AP122" s="491"/>
      <c r="AQ122" s="491"/>
      <c r="AR122" s="491"/>
      <c r="AS122" s="491"/>
      <c r="AT122" s="491"/>
      <c r="AU122" s="491"/>
      <c r="AV122" s="491"/>
      <c r="AW122" s="491"/>
      <c r="AX122" s="491"/>
      <c r="AY122" s="491"/>
      <c r="AZ122" s="491"/>
      <c r="BA122" s="491"/>
      <c r="BB122" s="491"/>
      <c r="BC122" s="491"/>
      <c r="BD122" s="491"/>
      <c r="BE122" s="491"/>
      <c r="BF122" s="491"/>
      <c r="BG122" s="491"/>
      <c r="BH122" s="491"/>
      <c r="BI122" s="491"/>
      <c r="BJ122" s="491"/>
      <c r="BK122" s="491"/>
      <c r="BL122" s="491"/>
      <c r="BM122" s="491"/>
      <c r="BN122" s="491"/>
      <c r="BO122" s="491"/>
      <c r="BP122" s="491"/>
      <c r="BQ122" s="491"/>
      <c r="BR122" s="491"/>
      <c r="BS122" s="491"/>
      <c r="BT122" s="491"/>
      <c r="BU122" s="491"/>
      <c r="BV122" s="43"/>
      <c r="BW122" s="43"/>
      <c r="BX122" s="44"/>
    </row>
    <row r="123" spans="1:76" s="39" customFormat="1" ht="15">
      <c r="A123" s="163"/>
      <c r="B123" s="164"/>
      <c r="C123" s="167" t="s">
        <v>305</v>
      </c>
      <c r="D123" s="163"/>
      <c r="E123" s="163"/>
      <c r="F123" s="163"/>
      <c r="G123" s="163"/>
      <c r="H123" s="165"/>
      <c r="I123" s="165"/>
      <c r="J123" s="166"/>
      <c r="K123" s="166"/>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L123" s="3"/>
      <c r="AM123" s="3"/>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3"/>
      <c r="BW123" s="43"/>
      <c r="BX123" s="44"/>
    </row>
    <row r="124" spans="1:76" s="39" customFormat="1" ht="15">
      <c r="A124" s="163"/>
      <c r="B124" s="164"/>
      <c r="C124" s="494" t="s">
        <v>306</v>
      </c>
      <c r="D124" s="494"/>
      <c r="E124" s="494"/>
      <c r="F124" s="494"/>
      <c r="G124" s="494"/>
      <c r="H124" s="494"/>
      <c r="I124" s="494"/>
      <c r="J124" s="494"/>
      <c r="K124" s="494"/>
      <c r="L124" s="494"/>
      <c r="M124" s="494"/>
      <c r="N124" s="494"/>
      <c r="O124" s="494"/>
      <c r="P124" s="494"/>
      <c r="Q124" s="494"/>
      <c r="R124" s="494"/>
      <c r="S124" s="494"/>
      <c r="T124" s="494"/>
      <c r="U124" s="494"/>
      <c r="V124" s="494"/>
      <c r="W124" s="494"/>
      <c r="X124" s="494"/>
      <c r="Y124" s="494"/>
      <c r="Z124" s="494"/>
      <c r="AA124" s="494"/>
      <c r="AB124" s="494"/>
      <c r="AC124" s="494"/>
      <c r="AD124" s="494"/>
      <c r="AE124" s="494"/>
      <c r="AF124" s="494"/>
      <c r="AG124" s="494"/>
      <c r="AH124" s="494"/>
      <c r="AI124" s="494"/>
      <c r="AJ124" s="494"/>
      <c r="AK124" s="494"/>
      <c r="AL124" s="494"/>
      <c r="AM124" s="494"/>
      <c r="AN124" s="494"/>
      <c r="AO124" s="494"/>
      <c r="AP124" s="494"/>
      <c r="AQ124" s="494"/>
      <c r="AR124" s="494"/>
      <c r="AS124" s="494"/>
      <c r="AT124" s="494"/>
      <c r="AU124" s="494"/>
      <c r="AV124" s="494"/>
      <c r="AW124" s="494"/>
      <c r="AX124" s="494"/>
      <c r="AY124" s="494"/>
      <c r="AZ124" s="494"/>
      <c r="BA124" s="494"/>
      <c r="BB124" s="494"/>
      <c r="BC124" s="494"/>
      <c r="BD124" s="494"/>
      <c r="BE124" s="494"/>
      <c r="BF124" s="494"/>
      <c r="BG124" s="494"/>
      <c r="BH124" s="494"/>
      <c r="BI124" s="494"/>
      <c r="BJ124" s="494"/>
      <c r="BK124" s="494"/>
      <c r="BL124" s="494"/>
      <c r="BM124" s="494"/>
      <c r="BN124" s="494"/>
      <c r="BO124" s="494"/>
      <c r="BP124" s="494"/>
      <c r="BQ124" s="494"/>
      <c r="BR124" s="494"/>
      <c r="BS124" s="494"/>
      <c r="BT124" s="494"/>
      <c r="BU124" s="494"/>
      <c r="BV124" s="43"/>
      <c r="BW124" s="43"/>
      <c r="BX124" s="44"/>
    </row>
    <row r="125" spans="1:76" s="39" customFormat="1" ht="15">
      <c r="A125" s="163"/>
      <c r="B125" s="164"/>
      <c r="C125" s="494"/>
      <c r="D125" s="494"/>
      <c r="E125" s="494"/>
      <c r="F125" s="494"/>
      <c r="G125" s="494"/>
      <c r="H125" s="494"/>
      <c r="I125" s="494"/>
      <c r="J125" s="494"/>
      <c r="K125" s="494"/>
      <c r="L125" s="494"/>
      <c r="M125" s="494"/>
      <c r="N125" s="494"/>
      <c r="O125" s="494"/>
      <c r="P125" s="494"/>
      <c r="Q125" s="494"/>
      <c r="R125" s="494"/>
      <c r="S125" s="494"/>
      <c r="T125" s="494"/>
      <c r="U125" s="494"/>
      <c r="V125" s="494"/>
      <c r="W125" s="494"/>
      <c r="X125" s="494"/>
      <c r="Y125" s="494"/>
      <c r="Z125" s="494"/>
      <c r="AA125" s="494"/>
      <c r="AB125" s="494"/>
      <c r="AC125" s="494"/>
      <c r="AD125" s="494"/>
      <c r="AE125" s="494"/>
      <c r="AF125" s="494"/>
      <c r="AG125" s="494"/>
      <c r="AH125" s="494"/>
      <c r="AI125" s="494"/>
      <c r="AJ125" s="494"/>
      <c r="AK125" s="494"/>
      <c r="AL125" s="494"/>
      <c r="AM125" s="494"/>
      <c r="AN125" s="494"/>
      <c r="AO125" s="494"/>
      <c r="AP125" s="494"/>
      <c r="AQ125" s="494"/>
      <c r="AR125" s="494"/>
      <c r="AS125" s="494"/>
      <c r="AT125" s="494"/>
      <c r="AU125" s="494"/>
      <c r="AV125" s="494"/>
      <c r="AW125" s="494"/>
      <c r="AX125" s="494"/>
      <c r="AY125" s="494"/>
      <c r="AZ125" s="494"/>
      <c r="BA125" s="494"/>
      <c r="BB125" s="494"/>
      <c r="BC125" s="494"/>
      <c r="BD125" s="494"/>
      <c r="BE125" s="494"/>
      <c r="BF125" s="494"/>
      <c r="BG125" s="494"/>
      <c r="BH125" s="494"/>
      <c r="BI125" s="494"/>
      <c r="BJ125" s="494"/>
      <c r="BK125" s="494"/>
      <c r="BL125" s="494"/>
      <c r="BM125" s="494"/>
      <c r="BN125" s="494"/>
      <c r="BO125" s="494"/>
      <c r="BP125" s="494"/>
      <c r="BQ125" s="494"/>
      <c r="BR125" s="494"/>
      <c r="BS125" s="494"/>
      <c r="BT125" s="494"/>
      <c r="BU125" s="494"/>
      <c r="BV125" s="43"/>
      <c r="BW125" s="43"/>
      <c r="BX125" s="44"/>
    </row>
    <row r="126" spans="1:76" s="39" customFormat="1" ht="15">
      <c r="A126" s="163"/>
      <c r="B126" s="164"/>
      <c r="C126" s="167"/>
      <c r="D126" s="497" t="s">
        <v>307</v>
      </c>
      <c r="E126" s="497"/>
      <c r="F126" s="497"/>
      <c r="G126" s="497"/>
      <c r="H126" s="497"/>
      <c r="I126" s="497"/>
      <c r="J126" s="497"/>
      <c r="K126" s="497"/>
      <c r="L126" s="497"/>
      <c r="M126" s="497"/>
      <c r="N126" s="497"/>
      <c r="O126" s="497"/>
      <c r="P126" s="497"/>
      <c r="Q126" s="497"/>
      <c r="R126" s="497"/>
      <c r="S126" s="497"/>
      <c r="T126" s="497"/>
      <c r="U126" s="497"/>
      <c r="V126" s="497"/>
      <c r="W126" s="497"/>
      <c r="X126" s="497"/>
      <c r="Y126" s="497"/>
      <c r="Z126" s="497"/>
      <c r="AA126" s="497"/>
      <c r="AB126" s="497"/>
      <c r="AC126" s="497"/>
      <c r="AD126" s="497"/>
      <c r="AE126" s="497"/>
      <c r="AF126" s="497"/>
      <c r="AG126" s="497"/>
      <c r="AH126" s="497"/>
      <c r="AI126" s="497"/>
      <c r="AJ126" s="497"/>
      <c r="AK126" s="497"/>
      <c r="AL126" s="497"/>
      <c r="AM126" s="497"/>
      <c r="AN126" s="497"/>
      <c r="AO126" s="497"/>
      <c r="AP126" s="497"/>
      <c r="AQ126" s="497"/>
      <c r="AR126" s="497"/>
      <c r="AS126" s="497"/>
      <c r="AT126" s="497"/>
      <c r="AU126" s="497"/>
      <c r="AV126" s="497"/>
      <c r="AW126" s="497"/>
      <c r="AX126" s="497"/>
      <c r="AY126" s="497"/>
      <c r="AZ126" s="497"/>
      <c r="BA126" s="497"/>
      <c r="BB126" s="497"/>
      <c r="BC126" s="497"/>
      <c r="BD126" s="497"/>
      <c r="BE126" s="497"/>
      <c r="BF126" s="497"/>
      <c r="BG126" s="497"/>
      <c r="BH126" s="497"/>
      <c r="BI126" s="497"/>
      <c r="BJ126" s="497"/>
      <c r="BK126" s="497"/>
      <c r="BL126" s="497"/>
      <c r="BM126" s="497"/>
      <c r="BN126" s="497"/>
      <c r="BO126" s="497"/>
      <c r="BP126" s="497"/>
      <c r="BQ126" s="497"/>
      <c r="BR126" s="497"/>
      <c r="BS126" s="497"/>
      <c r="BT126" s="497"/>
      <c r="BU126" s="497"/>
      <c r="BV126" s="43"/>
      <c r="BW126" s="43"/>
      <c r="BX126" s="44"/>
    </row>
    <row r="127" spans="1:76" s="39" customFormat="1" ht="15">
      <c r="A127" s="163"/>
      <c r="B127" s="164"/>
      <c r="C127" s="167"/>
      <c r="D127" s="497" t="s">
        <v>308</v>
      </c>
      <c r="E127" s="497"/>
      <c r="F127" s="497"/>
      <c r="G127" s="497"/>
      <c r="H127" s="497"/>
      <c r="I127" s="497"/>
      <c r="J127" s="497"/>
      <c r="K127" s="497"/>
      <c r="L127" s="497"/>
      <c r="M127" s="497"/>
      <c r="N127" s="497"/>
      <c r="O127" s="497"/>
      <c r="P127" s="497"/>
      <c r="Q127" s="497"/>
      <c r="R127" s="497"/>
      <c r="S127" s="497"/>
      <c r="T127" s="497"/>
      <c r="U127" s="497"/>
      <c r="V127" s="497"/>
      <c r="W127" s="497"/>
      <c r="X127" s="497"/>
      <c r="Y127" s="497"/>
      <c r="Z127" s="497"/>
      <c r="AA127" s="497"/>
      <c r="AB127" s="497"/>
      <c r="AC127" s="497"/>
      <c r="AD127" s="497"/>
      <c r="AE127" s="497"/>
      <c r="AF127" s="497"/>
      <c r="AG127" s="497"/>
      <c r="AH127" s="497"/>
      <c r="AI127" s="497"/>
      <c r="AJ127" s="497"/>
      <c r="AK127" s="497"/>
      <c r="AL127" s="497"/>
      <c r="AM127" s="497"/>
      <c r="AN127" s="497"/>
      <c r="AO127" s="497"/>
      <c r="AP127" s="497"/>
      <c r="AQ127" s="497"/>
      <c r="AR127" s="497"/>
      <c r="AS127" s="497"/>
      <c r="AT127" s="497"/>
      <c r="AU127" s="497"/>
      <c r="AV127" s="497"/>
      <c r="AW127" s="497"/>
      <c r="AX127" s="497"/>
      <c r="AY127" s="497"/>
      <c r="AZ127" s="497"/>
      <c r="BA127" s="497"/>
      <c r="BB127" s="497"/>
      <c r="BC127" s="497"/>
      <c r="BD127" s="497"/>
      <c r="BE127" s="497"/>
      <c r="BF127" s="497"/>
      <c r="BG127" s="497"/>
      <c r="BH127" s="497"/>
      <c r="BI127" s="497"/>
      <c r="BJ127" s="497"/>
      <c r="BK127" s="497"/>
      <c r="BL127" s="497"/>
      <c r="BM127" s="497"/>
      <c r="BN127" s="497"/>
      <c r="BO127" s="497"/>
      <c r="BP127" s="497"/>
      <c r="BQ127" s="497"/>
      <c r="BR127" s="497"/>
      <c r="BS127" s="497"/>
      <c r="BT127" s="497"/>
      <c r="BU127" s="497"/>
      <c r="BV127" s="43"/>
      <c r="BW127" s="43"/>
      <c r="BX127" s="44"/>
    </row>
    <row r="128" spans="1:76" s="39" customFormat="1" ht="15">
      <c r="A128" s="163"/>
      <c r="B128" s="164" t="s">
        <v>309</v>
      </c>
      <c r="C128" s="163" t="s">
        <v>310</v>
      </c>
      <c r="D128" s="163"/>
      <c r="E128" s="163"/>
      <c r="F128" s="163"/>
      <c r="G128" s="163"/>
      <c r="H128" s="165"/>
      <c r="I128" s="165"/>
      <c r="J128" s="166"/>
      <c r="K128" s="166"/>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L128" s="3"/>
      <c r="AM128" s="3"/>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3"/>
      <c r="BW128" s="43"/>
      <c r="BX128" s="44"/>
    </row>
    <row r="129" spans="1:76" s="39" customFormat="1" ht="15">
      <c r="A129" s="163"/>
      <c r="B129" s="164"/>
      <c r="C129" s="167" t="s">
        <v>311</v>
      </c>
      <c r="D129" s="163"/>
      <c r="E129" s="163"/>
      <c r="F129" s="163"/>
      <c r="G129" s="163"/>
      <c r="H129" s="165"/>
      <c r="I129" s="165"/>
      <c r="J129" s="166"/>
      <c r="K129" s="166"/>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L129" s="3"/>
      <c r="AM129" s="3"/>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3"/>
      <c r="BW129" s="43"/>
      <c r="BX129" s="44"/>
    </row>
    <row r="130" spans="1:76" s="39" customFormat="1" ht="15">
      <c r="A130" s="163"/>
      <c r="B130" s="164"/>
      <c r="C130" s="167" t="s">
        <v>312</v>
      </c>
      <c r="D130" s="163"/>
      <c r="E130" s="163"/>
      <c r="F130" s="163"/>
      <c r="G130" s="163"/>
      <c r="H130" s="165"/>
      <c r="I130" s="165"/>
      <c r="J130" s="166"/>
      <c r="K130" s="166"/>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L130" s="3"/>
      <c r="AM130" s="3"/>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3"/>
      <c r="BW130" s="43"/>
      <c r="BX130" s="44"/>
    </row>
    <row r="131" spans="1:76" s="39" customFormat="1" ht="13.5" customHeight="1">
      <c r="A131" s="3"/>
      <c r="B131" s="3"/>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L131" s="3"/>
      <c r="AM131" s="3"/>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3"/>
      <c r="BW131" s="43"/>
      <c r="BX131" s="44"/>
    </row>
    <row r="132" spans="1:76" s="39" customFormat="1" ht="13.5" customHeight="1">
      <c r="A132" s="11" t="s">
        <v>7</v>
      </c>
      <c r="B132" s="3"/>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L132" s="3"/>
      <c r="AM132" s="3"/>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3"/>
      <c r="BW132" s="43"/>
      <c r="BX132" s="44"/>
    </row>
    <row r="133" spans="1:76" s="39" customFormat="1" ht="13.5" customHeight="1">
      <c r="A133" s="11"/>
      <c r="B133" s="3"/>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L133" s="3"/>
      <c r="AM133" s="3"/>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3"/>
      <c r="BW133" s="43"/>
      <c r="BX133" s="44"/>
    </row>
    <row r="134" spans="1:57" ht="18" customHeight="1">
      <c r="A134" s="11">
        <v>1</v>
      </c>
      <c r="B134" s="11" t="s">
        <v>8</v>
      </c>
      <c r="C134" s="21" t="s">
        <v>9</v>
      </c>
      <c r="D134" s="21"/>
      <c r="E134" s="21"/>
      <c r="F134" s="21"/>
      <c r="G134" s="21"/>
      <c r="H134" s="21"/>
      <c r="I134" s="21"/>
      <c r="J134" s="21"/>
      <c r="K134" s="21"/>
      <c r="L134" s="21"/>
      <c r="M134" s="21"/>
      <c r="N134" s="21"/>
      <c r="O134" s="21"/>
      <c r="P134" s="21"/>
      <c r="Q134" s="21"/>
      <c r="R134" s="21"/>
      <c r="S134" s="21"/>
      <c r="T134" s="511"/>
      <c r="U134" s="511"/>
      <c r="W134" s="451" t="s">
        <v>135</v>
      </c>
      <c r="X134" s="451"/>
      <c r="Y134" s="451"/>
      <c r="Z134" s="451"/>
      <c r="AA134" s="451"/>
      <c r="AB134" s="451"/>
      <c r="AC134" s="21"/>
      <c r="AD134" s="21"/>
      <c r="AE134" s="530" t="s">
        <v>195</v>
      </c>
      <c r="AF134" s="530"/>
      <c r="AG134" s="530"/>
      <c r="AH134" s="530"/>
      <c r="AI134" s="530"/>
      <c r="AJ134" s="530"/>
      <c r="AL134" s="11">
        <v>1</v>
      </c>
      <c r="AM134" s="11" t="s">
        <v>8</v>
      </c>
      <c r="AN134" s="21" t="s">
        <v>10</v>
      </c>
      <c r="AO134" s="21"/>
      <c r="AP134" s="21"/>
      <c r="AQ134" s="21"/>
      <c r="AR134" s="21"/>
      <c r="AS134" s="21"/>
      <c r="AT134" s="21"/>
      <c r="AU134" s="21"/>
      <c r="AV134" s="21"/>
      <c r="AW134" s="21"/>
      <c r="AX134" s="21"/>
      <c r="AY134" s="21"/>
      <c r="AZ134" s="21"/>
      <c r="BA134" s="21"/>
      <c r="BB134" s="21"/>
      <c r="BC134" s="21"/>
      <c r="BD134" s="21"/>
      <c r="BE134" s="21"/>
    </row>
    <row r="135" spans="3:73" ht="18" customHeight="1">
      <c r="C135" s="49"/>
      <c r="D135" s="49"/>
      <c r="E135" s="49"/>
      <c r="F135" s="49"/>
      <c r="G135" s="49"/>
      <c r="H135" s="49"/>
      <c r="I135" s="49"/>
      <c r="J135" s="49"/>
      <c r="K135" s="49"/>
      <c r="L135" s="49"/>
      <c r="M135" s="49"/>
      <c r="N135" s="49"/>
      <c r="O135" s="49"/>
      <c r="P135" s="49"/>
      <c r="Q135" s="49"/>
      <c r="R135" s="49"/>
      <c r="S135" s="49"/>
      <c r="T135" s="45"/>
      <c r="U135" s="45"/>
      <c r="W135" s="484" t="s">
        <v>11</v>
      </c>
      <c r="X135" s="485"/>
      <c r="Y135" s="485"/>
      <c r="Z135" s="485"/>
      <c r="AA135" s="485"/>
      <c r="AB135" s="485"/>
      <c r="AC135" s="16"/>
      <c r="AD135" s="16"/>
      <c r="AE135" s="637" t="s">
        <v>11</v>
      </c>
      <c r="AF135" s="485"/>
      <c r="AG135" s="485"/>
      <c r="AH135" s="485"/>
      <c r="AI135" s="485"/>
      <c r="AJ135" s="485"/>
      <c r="AN135" s="49"/>
      <c r="AO135" s="49"/>
      <c r="AP135" s="49"/>
      <c r="AQ135" s="49"/>
      <c r="AR135" s="49"/>
      <c r="AS135" s="49"/>
      <c r="AT135" s="49"/>
      <c r="AU135" s="49"/>
      <c r="AV135" s="49"/>
      <c r="AW135" s="49"/>
      <c r="AX135" s="49"/>
      <c r="AY135" s="49"/>
      <c r="AZ135" s="49"/>
      <c r="BA135" s="49"/>
      <c r="BB135" s="49"/>
      <c r="BC135" s="49"/>
      <c r="BD135" s="49"/>
      <c r="BE135" s="49"/>
      <c r="BH135" s="50"/>
      <c r="BI135" s="50"/>
      <c r="BJ135" s="50"/>
      <c r="BK135" s="50"/>
      <c r="BL135" s="50"/>
      <c r="BM135" s="50"/>
      <c r="BO135" s="50"/>
      <c r="BP135" s="50"/>
      <c r="BQ135" s="50"/>
      <c r="BR135" s="50"/>
      <c r="BS135" s="50"/>
      <c r="BT135" s="50"/>
      <c r="BU135" s="50"/>
    </row>
    <row r="136" spans="3:73" ht="18" customHeight="1">
      <c r="C136" s="10" t="s">
        <v>12</v>
      </c>
      <c r="D136" s="11"/>
      <c r="E136" s="11"/>
      <c r="F136" s="11"/>
      <c r="G136" s="11"/>
      <c r="H136" s="11"/>
      <c r="I136" s="11"/>
      <c r="J136" s="11"/>
      <c r="K136" s="11"/>
      <c r="L136" s="11"/>
      <c r="M136" s="11"/>
      <c r="N136" s="11"/>
      <c r="O136" s="11"/>
      <c r="P136" s="11"/>
      <c r="Q136" s="11"/>
      <c r="R136" s="11"/>
      <c r="S136" s="11"/>
      <c r="T136" s="511"/>
      <c r="U136" s="511"/>
      <c r="W136" s="638">
        <v>7158875</v>
      </c>
      <c r="X136" s="638"/>
      <c r="Y136" s="638"/>
      <c r="Z136" s="638"/>
      <c r="AA136" s="638"/>
      <c r="AB136" s="638"/>
      <c r="AC136" s="51"/>
      <c r="AD136" s="51"/>
      <c r="AE136" s="638">
        <v>42815249</v>
      </c>
      <c r="AF136" s="638"/>
      <c r="AG136" s="638"/>
      <c r="AH136" s="638"/>
      <c r="AI136" s="638"/>
      <c r="AJ136" s="638"/>
      <c r="AN136" s="10" t="s">
        <v>13</v>
      </c>
      <c r="AO136" s="11"/>
      <c r="AP136" s="11"/>
      <c r="AQ136" s="11"/>
      <c r="AR136" s="11"/>
      <c r="AS136" s="11"/>
      <c r="AT136" s="11"/>
      <c r="AU136" s="11"/>
      <c r="AV136" s="11"/>
      <c r="AW136" s="11"/>
      <c r="AX136" s="11"/>
      <c r="AY136" s="11"/>
      <c r="AZ136" s="11"/>
      <c r="BA136" s="11"/>
      <c r="BB136" s="11"/>
      <c r="BC136" s="11"/>
      <c r="BD136" s="11"/>
      <c r="BE136" s="11"/>
      <c r="BH136" s="531"/>
      <c r="BI136" s="531"/>
      <c r="BJ136" s="531"/>
      <c r="BK136" s="531"/>
      <c r="BL136" s="531"/>
      <c r="BM136" s="531"/>
      <c r="BO136" s="531"/>
      <c r="BP136" s="531"/>
      <c r="BQ136" s="531"/>
      <c r="BR136" s="531"/>
      <c r="BS136" s="531"/>
      <c r="BT136" s="531"/>
      <c r="BU136" s="7"/>
    </row>
    <row r="137" spans="3:73" ht="18" customHeight="1">
      <c r="C137" s="10" t="s">
        <v>412</v>
      </c>
      <c r="D137" s="11"/>
      <c r="E137" s="11"/>
      <c r="F137" s="11"/>
      <c r="G137" s="11"/>
      <c r="H137" s="11"/>
      <c r="I137" s="11"/>
      <c r="J137" s="11"/>
      <c r="K137" s="11"/>
      <c r="L137" s="11"/>
      <c r="M137" s="11"/>
      <c r="N137" s="11"/>
      <c r="O137" s="11"/>
      <c r="P137" s="11"/>
      <c r="Q137" s="11"/>
      <c r="R137" s="11"/>
      <c r="S137" s="11"/>
      <c r="T137" s="511"/>
      <c r="U137" s="511"/>
      <c r="W137" s="632">
        <v>3343609106</v>
      </c>
      <c r="X137" s="632"/>
      <c r="Y137" s="632"/>
      <c r="Z137" s="632"/>
      <c r="AA137" s="632"/>
      <c r="AB137" s="632"/>
      <c r="AC137" s="51"/>
      <c r="AD137" s="51"/>
      <c r="AE137" s="632">
        <v>5900153990</v>
      </c>
      <c r="AF137" s="632"/>
      <c r="AG137" s="632"/>
      <c r="AH137" s="632"/>
      <c r="AI137" s="632"/>
      <c r="AJ137" s="632"/>
      <c r="AN137" s="10" t="s">
        <v>14</v>
      </c>
      <c r="AO137" s="11"/>
      <c r="AP137" s="11"/>
      <c r="AQ137" s="11"/>
      <c r="AR137" s="11"/>
      <c r="AS137" s="11"/>
      <c r="AT137" s="11"/>
      <c r="AU137" s="11"/>
      <c r="AV137" s="11"/>
      <c r="AW137" s="11"/>
      <c r="AX137" s="11"/>
      <c r="AY137" s="11"/>
      <c r="AZ137" s="11"/>
      <c r="BA137" s="11"/>
      <c r="BB137" s="11"/>
      <c r="BC137" s="11"/>
      <c r="BD137" s="11"/>
      <c r="BE137" s="11"/>
      <c r="BH137" s="516" t="e">
        <f>SUBTOTAL(9,#REF!)</f>
        <v>#REF!</v>
      </c>
      <c r="BI137" s="516"/>
      <c r="BJ137" s="516"/>
      <c r="BK137" s="516"/>
      <c r="BL137" s="516"/>
      <c r="BM137" s="516"/>
      <c r="BO137" s="516" t="e">
        <f>SUBTOTAL(9,#REF!)</f>
        <v>#REF!</v>
      </c>
      <c r="BP137" s="516"/>
      <c r="BQ137" s="516"/>
      <c r="BR137" s="516"/>
      <c r="BS137" s="516"/>
      <c r="BT137" s="516"/>
      <c r="BU137" s="15"/>
    </row>
    <row r="138" spans="3:73" ht="18" customHeight="1">
      <c r="C138" s="6" t="s">
        <v>15</v>
      </c>
      <c r="T138" s="511"/>
      <c r="U138" s="511"/>
      <c r="W138" s="632">
        <f>'[1]lien ket'!F16</f>
        <v>0</v>
      </c>
      <c r="X138" s="632"/>
      <c r="Y138" s="632"/>
      <c r="Z138" s="632"/>
      <c r="AA138" s="632"/>
      <c r="AB138" s="632"/>
      <c r="AC138" s="51"/>
      <c r="AD138" s="51"/>
      <c r="AE138" s="632">
        <f>'[1]lien ket'!J16</f>
        <v>0</v>
      </c>
      <c r="AF138" s="632"/>
      <c r="AG138" s="632"/>
      <c r="AH138" s="632"/>
      <c r="AI138" s="632"/>
      <c r="AJ138" s="632"/>
      <c r="AN138" s="6" t="s">
        <v>16</v>
      </c>
      <c r="BH138" s="516"/>
      <c r="BI138" s="516"/>
      <c r="BJ138" s="516"/>
      <c r="BK138" s="516"/>
      <c r="BL138" s="516"/>
      <c r="BM138" s="516"/>
      <c r="BO138" s="516"/>
      <c r="BP138" s="516"/>
      <c r="BQ138" s="516"/>
      <c r="BR138" s="516"/>
      <c r="BS138" s="516"/>
      <c r="BT138" s="516"/>
      <c r="BU138" s="15"/>
    </row>
    <row r="139" spans="3:75" ht="18" customHeight="1" thickBot="1">
      <c r="C139" s="451" t="s">
        <v>17</v>
      </c>
      <c r="D139" s="451"/>
      <c r="E139" s="451"/>
      <c r="F139" s="451"/>
      <c r="G139" s="451"/>
      <c r="H139" s="451"/>
      <c r="I139" s="451"/>
      <c r="J139" s="451"/>
      <c r="K139" s="451"/>
      <c r="L139" s="451"/>
      <c r="M139" s="451"/>
      <c r="N139" s="451"/>
      <c r="O139" s="451"/>
      <c r="P139" s="451"/>
      <c r="Q139" s="451"/>
      <c r="R139" s="451"/>
      <c r="S139" s="451"/>
      <c r="T139" s="53"/>
      <c r="U139" s="54"/>
      <c r="W139" s="634">
        <f>SUBTOTAL(9,W136:AB138)</f>
        <v>3350767981</v>
      </c>
      <c r="X139" s="634"/>
      <c r="Y139" s="634"/>
      <c r="Z139" s="634"/>
      <c r="AA139" s="634"/>
      <c r="AB139" s="634"/>
      <c r="AC139" s="51"/>
      <c r="AD139" s="51"/>
      <c r="AE139" s="634">
        <f>SUBTOTAL(9,AE136:AJ138)</f>
        <v>5942969239</v>
      </c>
      <c r="AF139" s="634"/>
      <c r="AG139" s="634"/>
      <c r="AH139" s="634"/>
      <c r="AI139" s="634"/>
      <c r="AJ139" s="634"/>
      <c r="AN139" s="11" t="s">
        <v>18</v>
      </c>
      <c r="AO139" s="11"/>
      <c r="AP139" s="11"/>
      <c r="AQ139" s="11"/>
      <c r="AR139" s="11"/>
      <c r="AS139" s="11"/>
      <c r="AT139" s="11"/>
      <c r="AU139" s="11"/>
      <c r="AV139" s="11"/>
      <c r="AW139" s="11"/>
      <c r="AX139" s="11"/>
      <c r="AY139" s="11"/>
      <c r="AZ139" s="11"/>
      <c r="BA139" s="11"/>
      <c r="BB139" s="11"/>
      <c r="BC139" s="11"/>
      <c r="BD139" s="11"/>
      <c r="BE139" s="11"/>
      <c r="BH139" s="517">
        <f>SUBTOTAL(9,BH136:BM138)</f>
        <v>0</v>
      </c>
      <c r="BI139" s="517"/>
      <c r="BJ139" s="517"/>
      <c r="BK139" s="517"/>
      <c r="BL139" s="517"/>
      <c r="BM139" s="517"/>
      <c r="BO139" s="517">
        <f>SUBTOTAL(9,BO136:BT138)</f>
        <v>0</v>
      </c>
      <c r="BP139" s="517"/>
      <c r="BQ139" s="517"/>
      <c r="BR139" s="517"/>
      <c r="BS139" s="517"/>
      <c r="BT139" s="517"/>
      <c r="BU139" s="55"/>
      <c r="BV139" s="56"/>
      <c r="BW139" s="56"/>
    </row>
    <row r="140" spans="20:21" ht="15.75" thickTop="1">
      <c r="T140" s="54"/>
      <c r="U140" s="54"/>
    </row>
    <row r="141" spans="1:36" ht="15">
      <c r="A141" s="11">
        <v>2</v>
      </c>
      <c r="B141" s="11" t="s">
        <v>8</v>
      </c>
      <c r="C141" s="21" t="s">
        <v>413</v>
      </c>
      <c r="T141" s="54"/>
      <c r="U141" s="54"/>
      <c r="W141" s="636" t="s">
        <v>19</v>
      </c>
      <c r="X141" s="636"/>
      <c r="Y141" s="636"/>
      <c r="Z141" s="636"/>
      <c r="AA141" s="636"/>
      <c r="AB141" s="636"/>
      <c r="AC141" s="21"/>
      <c r="AD141" s="21"/>
      <c r="AE141" s="639" t="s">
        <v>20</v>
      </c>
      <c r="AF141" s="639"/>
      <c r="AG141" s="639"/>
      <c r="AH141" s="639"/>
      <c r="AI141" s="639"/>
      <c r="AJ141" s="639"/>
    </row>
    <row r="142" spans="20:36" ht="30" customHeight="1">
      <c r="T142" s="54"/>
      <c r="U142" s="54"/>
      <c r="W142" s="475" t="s">
        <v>432</v>
      </c>
      <c r="X142" s="475"/>
      <c r="Y142" s="475" t="s">
        <v>433</v>
      </c>
      <c r="Z142" s="475"/>
      <c r="AA142" s="475" t="s">
        <v>434</v>
      </c>
      <c r="AB142" s="475"/>
      <c r="AC142" s="144"/>
      <c r="AD142" s="144"/>
      <c r="AE142" s="475" t="s">
        <v>432</v>
      </c>
      <c r="AF142" s="475"/>
      <c r="AG142" s="475" t="s">
        <v>433</v>
      </c>
      <c r="AH142" s="475"/>
      <c r="AI142" s="475" t="s">
        <v>434</v>
      </c>
      <c r="AJ142" s="475"/>
    </row>
    <row r="143" spans="2:36" ht="15">
      <c r="B143" s="11" t="s">
        <v>414</v>
      </c>
      <c r="C143" s="6" t="s">
        <v>415</v>
      </c>
      <c r="T143" s="54"/>
      <c r="U143" s="54"/>
      <c r="W143" s="59"/>
      <c r="X143" s="59"/>
      <c r="Y143" s="59"/>
      <c r="Z143" s="59"/>
      <c r="AA143" s="59"/>
      <c r="AB143" s="59"/>
      <c r="AC143" s="51"/>
      <c r="AD143" s="51"/>
      <c r="AE143" s="59"/>
      <c r="AF143" s="59"/>
      <c r="AG143" s="59"/>
      <c r="AH143" s="59"/>
      <c r="AI143" s="59"/>
      <c r="AJ143" s="59"/>
    </row>
    <row r="144" spans="2:36" ht="15" hidden="1">
      <c r="B144" s="11" t="s">
        <v>405</v>
      </c>
      <c r="C144" s="6" t="s">
        <v>416</v>
      </c>
      <c r="T144" s="54"/>
      <c r="U144" s="54"/>
      <c r="W144" s="51"/>
      <c r="X144" s="51"/>
      <c r="Y144" s="51"/>
      <c r="Z144" s="51"/>
      <c r="AA144" s="51"/>
      <c r="AB144" s="51"/>
      <c r="AC144" s="51"/>
      <c r="AD144" s="51"/>
      <c r="AE144" s="51"/>
      <c r="AF144" s="51"/>
      <c r="AG144" s="51"/>
      <c r="AH144" s="51"/>
      <c r="AI144" s="51"/>
      <c r="AJ144" s="51"/>
    </row>
    <row r="145" spans="2:36" ht="15" hidden="1">
      <c r="B145" s="11" t="s">
        <v>405</v>
      </c>
      <c r="C145" s="6" t="s">
        <v>417</v>
      </c>
      <c r="T145" s="54"/>
      <c r="U145" s="54"/>
      <c r="W145" s="51"/>
      <c r="X145" s="51"/>
      <c r="Y145" s="51"/>
      <c r="Z145" s="51"/>
      <c r="AA145" s="51"/>
      <c r="AB145" s="51"/>
      <c r="AC145" s="51"/>
      <c r="AD145" s="51"/>
      <c r="AE145" s="51"/>
      <c r="AF145" s="51"/>
      <c r="AG145" s="51"/>
      <c r="AH145" s="51"/>
      <c r="AI145" s="51"/>
      <c r="AJ145" s="51"/>
    </row>
    <row r="146" spans="2:36" ht="15" hidden="1">
      <c r="B146" s="11" t="s">
        <v>405</v>
      </c>
      <c r="C146" s="6" t="s">
        <v>418</v>
      </c>
      <c r="T146" s="54"/>
      <c r="U146" s="54"/>
      <c r="W146" s="51"/>
      <c r="X146" s="51"/>
      <c r="Y146" s="51"/>
      <c r="Z146" s="51"/>
      <c r="AA146" s="51"/>
      <c r="AB146" s="51"/>
      <c r="AC146" s="51"/>
      <c r="AD146" s="51"/>
      <c r="AE146" s="51"/>
      <c r="AF146" s="51"/>
      <c r="AG146" s="51"/>
      <c r="AH146" s="51"/>
      <c r="AI146" s="51"/>
      <c r="AJ146" s="51"/>
    </row>
    <row r="147" spans="2:36" ht="15" hidden="1">
      <c r="B147" s="11" t="s">
        <v>405</v>
      </c>
      <c r="C147" s="6" t="s">
        <v>419</v>
      </c>
      <c r="T147" s="54"/>
      <c r="U147" s="54"/>
      <c r="W147" s="51"/>
      <c r="X147" s="51"/>
      <c r="Y147" s="51"/>
      <c r="Z147" s="51"/>
      <c r="AA147" s="51"/>
      <c r="AB147" s="51"/>
      <c r="AC147" s="51"/>
      <c r="AD147" s="51"/>
      <c r="AE147" s="51"/>
      <c r="AF147" s="51"/>
      <c r="AG147" s="51"/>
      <c r="AH147" s="51"/>
      <c r="AI147" s="51"/>
      <c r="AJ147" s="51"/>
    </row>
    <row r="148" spans="3:36" ht="15" hidden="1">
      <c r="C148" s="6" t="s">
        <v>420</v>
      </c>
      <c r="D148" s="6" t="s">
        <v>421</v>
      </c>
      <c r="T148" s="54"/>
      <c r="U148" s="54"/>
      <c r="W148" s="51"/>
      <c r="X148" s="51"/>
      <c r="Y148" s="51"/>
      <c r="Z148" s="51"/>
      <c r="AA148" s="51"/>
      <c r="AB148" s="51"/>
      <c r="AC148" s="51"/>
      <c r="AD148" s="51"/>
      <c r="AE148" s="51"/>
      <c r="AF148" s="51"/>
      <c r="AG148" s="51"/>
      <c r="AH148" s="51"/>
      <c r="AI148" s="51"/>
      <c r="AJ148" s="51"/>
    </row>
    <row r="149" spans="3:36" ht="15" hidden="1">
      <c r="C149" s="6" t="s">
        <v>420</v>
      </c>
      <c r="D149" s="6" t="s">
        <v>422</v>
      </c>
      <c r="T149" s="54"/>
      <c r="U149" s="54"/>
      <c r="W149" s="51"/>
      <c r="X149" s="51"/>
      <c r="Y149" s="51"/>
      <c r="Z149" s="51"/>
      <c r="AA149" s="51"/>
      <c r="AB149" s="51"/>
      <c r="AC149" s="51"/>
      <c r="AD149" s="51"/>
      <c r="AE149" s="51"/>
      <c r="AF149" s="51"/>
      <c r="AG149" s="51"/>
      <c r="AH149" s="51"/>
      <c r="AI149" s="51"/>
      <c r="AJ149" s="51"/>
    </row>
    <row r="150" spans="2:36" ht="28.5" customHeight="1">
      <c r="B150" s="11" t="s">
        <v>423</v>
      </c>
      <c r="C150" s="6" t="s">
        <v>424</v>
      </c>
      <c r="T150" s="54"/>
      <c r="U150" s="54"/>
      <c r="W150" s="475" t="s">
        <v>432</v>
      </c>
      <c r="X150" s="475"/>
      <c r="Y150" s="475"/>
      <c r="Z150" s="475" t="s">
        <v>435</v>
      </c>
      <c r="AA150" s="475"/>
      <c r="AB150" s="475"/>
      <c r="AC150" s="51"/>
      <c r="AD150" s="51"/>
      <c r="AE150" s="475" t="s">
        <v>432</v>
      </c>
      <c r="AF150" s="475"/>
      <c r="AG150" s="475"/>
      <c r="AH150" s="475" t="s">
        <v>435</v>
      </c>
      <c r="AI150" s="475"/>
      <c r="AJ150" s="475"/>
    </row>
    <row r="151" spans="2:36" ht="15">
      <c r="B151" s="10" t="s">
        <v>425</v>
      </c>
      <c r="C151" s="6" t="s">
        <v>426</v>
      </c>
      <c r="T151" s="54"/>
      <c r="U151" s="54"/>
      <c r="W151" s="51"/>
      <c r="X151" s="51"/>
      <c r="Y151" s="51"/>
      <c r="Z151" s="51"/>
      <c r="AA151" s="51"/>
      <c r="AB151" s="51"/>
      <c r="AC151" s="51"/>
      <c r="AD151" s="51"/>
      <c r="AE151" s="51"/>
      <c r="AF151" s="51"/>
      <c r="AG151" s="51"/>
      <c r="AH151" s="51"/>
      <c r="AI151" s="51"/>
      <c r="AJ151" s="51"/>
    </row>
    <row r="152" spans="2:36" ht="15" hidden="1">
      <c r="B152" s="11" t="s">
        <v>405</v>
      </c>
      <c r="C152" s="6" t="s">
        <v>427</v>
      </c>
      <c r="T152" s="54"/>
      <c r="U152" s="54"/>
      <c r="W152" s="51"/>
      <c r="X152" s="51"/>
      <c r="Y152" s="51"/>
      <c r="Z152" s="51"/>
      <c r="AA152" s="51"/>
      <c r="AB152" s="51"/>
      <c r="AC152" s="51"/>
      <c r="AD152" s="51"/>
      <c r="AE152" s="51"/>
      <c r="AF152" s="51"/>
      <c r="AG152" s="51"/>
      <c r="AH152" s="51"/>
      <c r="AI152" s="51"/>
      <c r="AJ152" s="51"/>
    </row>
    <row r="153" spans="2:36" ht="15" hidden="1">
      <c r="B153" s="11" t="s">
        <v>405</v>
      </c>
      <c r="C153" s="6" t="s">
        <v>428</v>
      </c>
      <c r="T153" s="54"/>
      <c r="U153" s="54"/>
      <c r="W153" s="51"/>
      <c r="X153" s="51"/>
      <c r="Y153" s="51"/>
      <c r="Z153" s="51"/>
      <c r="AA153" s="51"/>
      <c r="AB153" s="51"/>
      <c r="AC153" s="51"/>
      <c r="AD153" s="51"/>
      <c r="AE153" s="51"/>
      <c r="AF153" s="51"/>
      <c r="AG153" s="51"/>
      <c r="AH153" s="51"/>
      <c r="AI153" s="51"/>
      <c r="AJ153" s="51"/>
    </row>
    <row r="154" spans="2:36" ht="15" hidden="1">
      <c r="B154" s="11" t="s">
        <v>405</v>
      </c>
      <c r="C154" s="6" t="s">
        <v>429</v>
      </c>
      <c r="T154" s="54"/>
      <c r="U154" s="54"/>
      <c r="W154" s="51"/>
      <c r="X154" s="51"/>
      <c r="Y154" s="51"/>
      <c r="Z154" s="51"/>
      <c r="AA154" s="51"/>
      <c r="AB154" s="51"/>
      <c r="AC154" s="51"/>
      <c r="AD154" s="51"/>
      <c r="AE154" s="51"/>
      <c r="AF154" s="51"/>
      <c r="AG154" s="51"/>
      <c r="AH154" s="51"/>
      <c r="AI154" s="51"/>
      <c r="AJ154" s="51"/>
    </row>
    <row r="155" spans="2:36" ht="15">
      <c r="B155" s="10" t="s">
        <v>430</v>
      </c>
      <c r="C155" s="6" t="s">
        <v>431</v>
      </c>
      <c r="T155" s="54"/>
      <c r="U155" s="54"/>
      <c r="W155" s="51"/>
      <c r="X155" s="51"/>
      <c r="Y155" s="51"/>
      <c r="Z155" s="51"/>
      <c r="AA155" s="51"/>
      <c r="AB155" s="51"/>
      <c r="AC155" s="51"/>
      <c r="AD155" s="51"/>
      <c r="AE155" s="51"/>
      <c r="AF155" s="51"/>
      <c r="AG155" s="51"/>
      <c r="AH155" s="51"/>
      <c r="AI155" s="51"/>
      <c r="AJ155" s="51"/>
    </row>
    <row r="156" spans="2:36" ht="15" hidden="1">
      <c r="B156" s="11" t="s">
        <v>405</v>
      </c>
      <c r="C156" s="6" t="s">
        <v>427</v>
      </c>
      <c r="T156" s="54"/>
      <c r="U156" s="54"/>
      <c r="W156" s="51"/>
      <c r="X156" s="51"/>
      <c r="Y156" s="51"/>
      <c r="Z156" s="51"/>
      <c r="AA156" s="51"/>
      <c r="AB156" s="51"/>
      <c r="AC156" s="51"/>
      <c r="AD156" s="51"/>
      <c r="AE156" s="51"/>
      <c r="AF156" s="51"/>
      <c r="AG156" s="51"/>
      <c r="AH156" s="51"/>
      <c r="AI156" s="51"/>
      <c r="AJ156" s="51"/>
    </row>
    <row r="157" spans="2:36" ht="15" hidden="1">
      <c r="B157" s="11" t="s">
        <v>405</v>
      </c>
      <c r="C157" s="6" t="s">
        <v>428</v>
      </c>
      <c r="T157" s="54"/>
      <c r="U157" s="54"/>
      <c r="W157" s="51"/>
      <c r="X157" s="51"/>
      <c r="Y157" s="51"/>
      <c r="Z157" s="51"/>
      <c r="AA157" s="51"/>
      <c r="AB157" s="51"/>
      <c r="AC157" s="51"/>
      <c r="AD157" s="51"/>
      <c r="AE157" s="51"/>
      <c r="AF157" s="51"/>
      <c r="AG157" s="51"/>
      <c r="AH157" s="51"/>
      <c r="AI157" s="51"/>
      <c r="AJ157" s="51"/>
    </row>
    <row r="158" spans="2:36" ht="15" hidden="1">
      <c r="B158" s="11" t="s">
        <v>405</v>
      </c>
      <c r="C158" s="6" t="s">
        <v>429</v>
      </c>
      <c r="T158" s="54"/>
      <c r="U158" s="54"/>
      <c r="V158" s="54"/>
      <c r="W158" s="59"/>
      <c r="X158" s="59"/>
      <c r="Y158" s="59"/>
      <c r="Z158" s="59"/>
      <c r="AA158" s="59"/>
      <c r="AB158" s="59"/>
      <c r="AC158" s="59"/>
      <c r="AD158" s="59"/>
      <c r="AE158" s="59"/>
      <c r="AF158" s="59"/>
      <c r="AG158" s="51"/>
      <c r="AH158" s="51"/>
      <c r="AI158" s="51"/>
      <c r="AJ158" s="51"/>
    </row>
    <row r="159" spans="2:36" ht="41.25" customHeight="1">
      <c r="B159" s="11" t="s">
        <v>436</v>
      </c>
      <c r="C159" s="6" t="s">
        <v>437</v>
      </c>
      <c r="D159" s="14"/>
      <c r="E159" s="14"/>
      <c r="F159" s="14"/>
      <c r="G159" s="14"/>
      <c r="H159" s="14"/>
      <c r="I159" s="14"/>
      <c r="J159" s="14"/>
      <c r="K159" s="14"/>
      <c r="L159" s="14"/>
      <c r="M159" s="14"/>
      <c r="N159" s="14"/>
      <c r="O159" s="14"/>
      <c r="P159" s="14"/>
      <c r="Q159" s="14"/>
      <c r="R159" s="14"/>
      <c r="S159" s="14"/>
      <c r="T159" s="182"/>
      <c r="U159" s="182"/>
      <c r="V159" s="46"/>
      <c r="W159" s="182" t="s">
        <v>432</v>
      </c>
      <c r="X159" s="57"/>
      <c r="Y159" s="183" t="s">
        <v>434</v>
      </c>
      <c r="Z159" s="57"/>
      <c r="AA159" s="480" t="s">
        <v>441</v>
      </c>
      <c r="AB159" s="480"/>
      <c r="AC159" s="59"/>
      <c r="AD159" s="59"/>
      <c r="AE159" s="59"/>
      <c r="AF159" s="182" t="s">
        <v>432</v>
      </c>
      <c r="AG159" s="59"/>
      <c r="AH159" s="183" t="s">
        <v>434</v>
      </c>
      <c r="AI159" s="480" t="s">
        <v>441</v>
      </c>
      <c r="AJ159" s="480"/>
    </row>
    <row r="160" spans="3:36" ht="15" hidden="1">
      <c r="C160" s="635" t="s">
        <v>438</v>
      </c>
      <c r="D160" s="635"/>
      <c r="E160" s="635"/>
      <c r="F160" s="635"/>
      <c r="G160" s="635"/>
      <c r="H160" s="635"/>
      <c r="I160" s="635"/>
      <c r="J160" s="635"/>
      <c r="K160" s="635"/>
      <c r="L160" s="635"/>
      <c r="M160" s="635"/>
      <c r="N160" s="635"/>
      <c r="O160" s="635"/>
      <c r="P160" s="635"/>
      <c r="Q160" s="635"/>
      <c r="R160" s="635"/>
      <c r="S160" s="14"/>
      <c r="T160" s="182"/>
      <c r="U160" s="182"/>
      <c r="V160" s="182"/>
      <c r="W160" s="57"/>
      <c r="X160" s="57"/>
      <c r="Y160" s="57"/>
      <c r="Z160" s="57"/>
      <c r="AA160" s="59"/>
      <c r="AB160" s="57"/>
      <c r="AC160" s="57"/>
      <c r="AD160" s="57"/>
      <c r="AE160" s="57"/>
      <c r="AF160" s="57"/>
      <c r="AG160" s="57"/>
      <c r="AH160" s="57"/>
      <c r="AI160" s="57"/>
      <c r="AJ160" s="57"/>
    </row>
    <row r="161" spans="3:36" ht="15" hidden="1">
      <c r="C161" s="635" t="s">
        <v>439</v>
      </c>
      <c r="D161" s="635"/>
      <c r="E161" s="635"/>
      <c r="F161" s="635"/>
      <c r="G161" s="635"/>
      <c r="H161" s="635"/>
      <c r="I161" s="635"/>
      <c r="J161" s="635"/>
      <c r="K161" s="635"/>
      <c r="L161" s="635"/>
      <c r="M161" s="635"/>
      <c r="N161" s="635"/>
      <c r="O161" s="635"/>
      <c r="P161" s="635"/>
      <c r="Q161" s="635"/>
      <c r="R161" s="635"/>
      <c r="S161" s="14"/>
      <c r="T161" s="182"/>
      <c r="U161" s="182"/>
      <c r="V161" s="182"/>
      <c r="W161" s="57"/>
      <c r="X161" s="57"/>
      <c r="Y161" s="57"/>
      <c r="Z161" s="57"/>
      <c r="AA161" s="57"/>
      <c r="AB161" s="57"/>
      <c r="AC161" s="57"/>
      <c r="AD161" s="57"/>
      <c r="AE161" s="57"/>
      <c r="AF161" s="57"/>
      <c r="AG161" s="57"/>
      <c r="AH161" s="57"/>
      <c r="AI161" s="57"/>
      <c r="AJ161" s="57"/>
    </row>
    <row r="162" spans="3:36" ht="15" hidden="1">
      <c r="C162" s="635" t="s">
        <v>440</v>
      </c>
      <c r="D162" s="635"/>
      <c r="E162" s="635"/>
      <c r="F162" s="635"/>
      <c r="G162" s="635"/>
      <c r="H162" s="635"/>
      <c r="I162" s="635"/>
      <c r="J162" s="635"/>
      <c r="K162" s="635"/>
      <c r="L162" s="635"/>
      <c r="M162" s="635"/>
      <c r="N162" s="635"/>
      <c r="O162" s="635"/>
      <c r="P162" s="635"/>
      <c r="Q162" s="635"/>
      <c r="R162" s="635"/>
      <c r="S162" s="8"/>
      <c r="T162" s="182"/>
      <c r="U162" s="182"/>
      <c r="V162" s="182"/>
      <c r="W162" s="57"/>
      <c r="X162" s="57"/>
      <c r="Y162" s="57"/>
      <c r="Z162" s="57"/>
      <c r="AA162" s="57"/>
      <c r="AB162" s="57"/>
      <c r="AC162" s="57"/>
      <c r="AD162" s="57"/>
      <c r="AE162" s="57"/>
      <c r="AF162" s="57"/>
      <c r="AG162" s="57"/>
      <c r="AH162" s="57"/>
      <c r="AI162" s="57"/>
      <c r="AJ162" s="57"/>
    </row>
    <row r="163" spans="3:36" ht="15" hidden="1">
      <c r="C163" s="635" t="s">
        <v>23</v>
      </c>
      <c r="D163" s="635"/>
      <c r="E163" s="635"/>
      <c r="F163" s="635"/>
      <c r="G163" s="635"/>
      <c r="H163" s="635"/>
      <c r="I163" s="635"/>
      <c r="J163" s="635"/>
      <c r="K163" s="635"/>
      <c r="L163" s="635"/>
      <c r="M163" s="635"/>
      <c r="N163" s="635"/>
      <c r="O163" s="635"/>
      <c r="P163" s="635"/>
      <c r="Q163" s="635"/>
      <c r="R163" s="635"/>
      <c r="S163" s="8"/>
      <c r="T163" s="182"/>
      <c r="U163" s="182"/>
      <c r="V163" s="182"/>
      <c r="W163" s="57"/>
      <c r="X163" s="57"/>
      <c r="Y163" s="57"/>
      <c r="Z163" s="57"/>
      <c r="AA163" s="57"/>
      <c r="AB163" s="57"/>
      <c r="AC163" s="57"/>
      <c r="AD163" s="57"/>
      <c r="AE163" s="57"/>
      <c r="AF163" s="57"/>
      <c r="AG163" s="57"/>
      <c r="AH163" s="57"/>
      <c r="AI163" s="57"/>
      <c r="AJ163" s="57"/>
    </row>
    <row r="164" spans="3:36" ht="15" hidden="1">
      <c r="C164" s="6" t="s">
        <v>24</v>
      </c>
      <c r="T164" s="54"/>
      <c r="U164" s="54"/>
      <c r="W164" s="15"/>
      <c r="X164" s="15"/>
      <c r="Y164" s="15"/>
      <c r="Z164" s="15"/>
      <c r="AA164" s="15"/>
      <c r="AB164" s="15"/>
      <c r="AC164" s="60"/>
      <c r="AD164" s="15"/>
      <c r="AE164" s="15"/>
      <c r="AF164" s="15"/>
      <c r="AG164" s="15"/>
      <c r="AH164" s="15"/>
      <c r="AI164" s="15"/>
      <c r="AJ164" s="15"/>
    </row>
    <row r="165" spans="3:36" ht="15" hidden="1">
      <c r="C165" s="61" t="s">
        <v>25</v>
      </c>
      <c r="T165" s="54"/>
      <c r="U165" s="54"/>
      <c r="W165" s="15"/>
      <c r="X165" s="15"/>
      <c r="Y165" s="15"/>
      <c r="Z165" s="15"/>
      <c r="AA165" s="15"/>
      <c r="AB165" s="15"/>
      <c r="AC165" s="60"/>
      <c r="AD165" s="60"/>
      <c r="AE165" s="15"/>
      <c r="AF165" s="15"/>
      <c r="AG165" s="15"/>
      <c r="AH165" s="15"/>
      <c r="AI165" s="15"/>
      <c r="AJ165" s="15"/>
    </row>
    <row r="166" spans="3:36" ht="15" hidden="1">
      <c r="C166" s="61" t="s">
        <v>26</v>
      </c>
      <c r="T166" s="54"/>
      <c r="U166" s="54"/>
      <c r="W166" s="15"/>
      <c r="X166" s="15"/>
      <c r="Y166" s="15"/>
      <c r="Z166" s="15"/>
      <c r="AA166" s="15"/>
      <c r="AB166" s="15"/>
      <c r="AC166" s="60"/>
      <c r="AD166" s="60"/>
      <c r="AE166" s="15"/>
      <c r="AF166" s="15"/>
      <c r="AG166" s="15"/>
      <c r="AH166" s="15"/>
      <c r="AI166" s="15"/>
      <c r="AJ166" s="15"/>
    </row>
    <row r="167" spans="3:36" ht="18" customHeight="1">
      <c r="C167" s="61"/>
      <c r="T167" s="54"/>
      <c r="U167" s="54"/>
      <c r="W167" s="15"/>
      <c r="X167" s="15"/>
      <c r="Y167" s="15"/>
      <c r="Z167" s="15"/>
      <c r="AA167" s="15"/>
      <c r="AB167" s="15"/>
      <c r="AC167" s="60"/>
      <c r="AD167" s="60"/>
      <c r="AE167" s="15"/>
      <c r="AF167" s="15"/>
      <c r="AG167" s="15"/>
      <c r="AH167" s="15"/>
      <c r="AI167" s="15"/>
      <c r="AJ167" s="15"/>
    </row>
    <row r="168" spans="1:57" ht="18" customHeight="1">
      <c r="A168" s="11">
        <v>3</v>
      </c>
      <c r="B168" s="11" t="s">
        <v>8</v>
      </c>
      <c r="C168" s="21" t="s">
        <v>443</v>
      </c>
      <c r="D168" s="21"/>
      <c r="E168" s="21"/>
      <c r="F168" s="21"/>
      <c r="G168" s="21"/>
      <c r="H168" s="21"/>
      <c r="I168" s="21"/>
      <c r="J168" s="21"/>
      <c r="K168" s="21"/>
      <c r="L168" s="21"/>
      <c r="M168" s="21"/>
      <c r="N168" s="21"/>
      <c r="O168" s="21"/>
      <c r="P168" s="21"/>
      <c r="Q168" s="21"/>
      <c r="R168" s="21"/>
      <c r="S168" s="21"/>
      <c r="T168" s="511"/>
      <c r="U168" s="511"/>
      <c r="W168" s="636" t="str">
        <f>W134</f>
        <v>Số cuối kỳ</v>
      </c>
      <c r="X168" s="636"/>
      <c r="Y168" s="636"/>
      <c r="Z168" s="636"/>
      <c r="AA168" s="636"/>
      <c r="AB168" s="636"/>
      <c r="AC168" s="21"/>
      <c r="AD168" s="21"/>
      <c r="AE168" s="530" t="s">
        <v>195</v>
      </c>
      <c r="AF168" s="530"/>
      <c r="AG168" s="530"/>
      <c r="AH168" s="530"/>
      <c r="AI168" s="530"/>
      <c r="AJ168" s="530"/>
      <c r="AL168" s="11">
        <v>2</v>
      </c>
      <c r="AM168" s="11" t="s">
        <v>8</v>
      </c>
      <c r="AN168" s="21" t="s">
        <v>27</v>
      </c>
      <c r="AO168" s="21"/>
      <c r="AP168" s="21"/>
      <c r="AQ168" s="21"/>
      <c r="AR168" s="21"/>
      <c r="AS168" s="21"/>
      <c r="AT168" s="21"/>
      <c r="AU168" s="21"/>
      <c r="AV168" s="21"/>
      <c r="AW168" s="21"/>
      <c r="AX168" s="21"/>
      <c r="AY168" s="21"/>
      <c r="AZ168" s="21"/>
      <c r="BA168" s="21"/>
      <c r="BB168" s="21"/>
      <c r="BC168" s="21"/>
      <c r="BD168" s="21"/>
      <c r="BE168" s="21"/>
    </row>
    <row r="169" spans="3:73" ht="18" customHeight="1">
      <c r="C169" s="49"/>
      <c r="D169" s="49"/>
      <c r="E169" s="49"/>
      <c r="F169" s="49"/>
      <c r="G169" s="49"/>
      <c r="H169" s="49"/>
      <c r="I169" s="49"/>
      <c r="J169" s="49"/>
      <c r="K169" s="49"/>
      <c r="L169" s="49"/>
      <c r="M169" s="49"/>
      <c r="N169" s="49"/>
      <c r="O169" s="49"/>
      <c r="P169" s="49"/>
      <c r="Q169" s="49"/>
      <c r="R169" s="49"/>
      <c r="S169" s="49"/>
      <c r="T169" s="45"/>
      <c r="U169" s="45"/>
      <c r="W169" s="484" t="s">
        <v>11</v>
      </c>
      <c r="X169" s="485"/>
      <c r="Y169" s="485"/>
      <c r="Z169" s="485"/>
      <c r="AA169" s="485"/>
      <c r="AB169" s="485"/>
      <c r="AC169" s="16"/>
      <c r="AD169" s="16"/>
      <c r="AE169" s="637" t="s">
        <v>11</v>
      </c>
      <c r="AF169" s="485"/>
      <c r="AG169" s="485"/>
      <c r="AH169" s="485"/>
      <c r="AI169" s="485"/>
      <c r="AJ169" s="485"/>
      <c r="AN169" s="49"/>
      <c r="AO169" s="49"/>
      <c r="AP169" s="49"/>
      <c r="AQ169" s="49"/>
      <c r="AR169" s="49"/>
      <c r="AS169" s="49"/>
      <c r="AT169" s="49"/>
      <c r="AU169" s="49"/>
      <c r="AV169" s="49"/>
      <c r="AW169" s="49"/>
      <c r="AX169" s="49"/>
      <c r="AY169" s="49"/>
      <c r="AZ169" s="49"/>
      <c r="BA169" s="49"/>
      <c r="BB169" s="49"/>
      <c r="BC169" s="49"/>
      <c r="BD169" s="49"/>
      <c r="BE169" s="49"/>
      <c r="BH169" s="50"/>
      <c r="BI169" s="50"/>
      <c r="BJ169" s="50"/>
      <c r="BK169" s="50"/>
      <c r="BL169" s="50"/>
      <c r="BM169" s="50"/>
      <c r="BO169" s="50"/>
      <c r="BP169" s="50"/>
      <c r="BQ169" s="50"/>
      <c r="BR169" s="50"/>
      <c r="BS169" s="50"/>
      <c r="BT169" s="50"/>
      <c r="BU169" s="50"/>
    </row>
    <row r="170" spans="2:73" ht="18" customHeight="1">
      <c r="B170" s="11" t="s">
        <v>414</v>
      </c>
      <c r="C170" s="11" t="s">
        <v>442</v>
      </c>
      <c r="D170" s="11"/>
      <c r="E170" s="11"/>
      <c r="F170" s="11"/>
      <c r="G170" s="11"/>
      <c r="H170" s="11"/>
      <c r="I170" s="11"/>
      <c r="J170" s="11"/>
      <c r="K170" s="11"/>
      <c r="L170" s="11"/>
      <c r="M170" s="11"/>
      <c r="N170" s="11"/>
      <c r="O170" s="11"/>
      <c r="P170" s="11"/>
      <c r="Q170" s="11"/>
      <c r="R170" s="11"/>
      <c r="S170" s="11"/>
      <c r="T170" s="511"/>
      <c r="U170" s="511"/>
      <c r="V170" s="21"/>
      <c r="W170" s="483">
        <f>+W171+W175</f>
        <v>7107795272</v>
      </c>
      <c r="X170" s="483"/>
      <c r="Y170" s="483"/>
      <c r="Z170" s="483"/>
      <c r="AA170" s="483"/>
      <c r="AB170" s="483"/>
      <c r="AC170" s="199"/>
      <c r="AD170" s="199"/>
      <c r="AE170" s="483">
        <f>+AE171+AE175</f>
        <v>6854300882</v>
      </c>
      <c r="AF170" s="483"/>
      <c r="AG170" s="483"/>
      <c r="AH170" s="483"/>
      <c r="AI170" s="483"/>
      <c r="AJ170" s="483"/>
      <c r="AN170" s="10"/>
      <c r="AO170" s="11"/>
      <c r="AP170" s="11"/>
      <c r="AQ170" s="11"/>
      <c r="AR170" s="11"/>
      <c r="AS170" s="11"/>
      <c r="AT170" s="11"/>
      <c r="AU170" s="11"/>
      <c r="AV170" s="11"/>
      <c r="AW170" s="11"/>
      <c r="AX170" s="11"/>
      <c r="AY170" s="11"/>
      <c r="AZ170" s="11"/>
      <c r="BA170" s="11"/>
      <c r="BB170" s="11"/>
      <c r="BC170" s="11"/>
      <c r="BD170" s="11"/>
      <c r="BE170" s="11"/>
      <c r="BH170" s="531"/>
      <c r="BI170" s="531"/>
      <c r="BJ170" s="531"/>
      <c r="BK170" s="531"/>
      <c r="BL170" s="531"/>
      <c r="BM170" s="531"/>
      <c r="BO170" s="531"/>
      <c r="BP170" s="531"/>
      <c r="BQ170" s="531"/>
      <c r="BR170" s="531"/>
      <c r="BS170" s="531"/>
      <c r="BT170" s="531"/>
      <c r="BU170" s="7"/>
    </row>
    <row r="171" spans="2:73" ht="31.5" customHeight="1">
      <c r="B171" s="11" t="s">
        <v>405</v>
      </c>
      <c r="C171" s="458" t="s">
        <v>444</v>
      </c>
      <c r="D171" s="458"/>
      <c r="E171" s="458"/>
      <c r="F171" s="458"/>
      <c r="G171" s="458"/>
      <c r="H171" s="458"/>
      <c r="I171" s="458"/>
      <c r="J171" s="458"/>
      <c r="K171" s="458"/>
      <c r="L171" s="458"/>
      <c r="M171" s="458"/>
      <c r="N171" s="458"/>
      <c r="O171" s="458"/>
      <c r="P171" s="458"/>
      <c r="Q171" s="458"/>
      <c r="R171" s="458"/>
      <c r="S171" s="11"/>
      <c r="T171" s="511"/>
      <c r="U171" s="511"/>
      <c r="W171" s="446">
        <f>+W172+W173+W174</f>
        <v>4538317346</v>
      </c>
      <c r="X171" s="446"/>
      <c r="Y171" s="446"/>
      <c r="Z171" s="446"/>
      <c r="AA171" s="446"/>
      <c r="AB171" s="446"/>
      <c r="AC171" s="51"/>
      <c r="AD171" s="51"/>
      <c r="AE171" s="446">
        <f>+AE172+AE173+AE174</f>
        <v>4543317346</v>
      </c>
      <c r="AF171" s="446"/>
      <c r="AG171" s="446"/>
      <c r="AH171" s="446"/>
      <c r="AI171" s="446"/>
      <c r="AJ171" s="446"/>
      <c r="AN171" s="10" t="s">
        <v>28</v>
      </c>
      <c r="AO171" s="11"/>
      <c r="AP171" s="11"/>
      <c r="AQ171" s="11"/>
      <c r="AR171" s="11"/>
      <c r="AS171" s="11"/>
      <c r="AT171" s="11"/>
      <c r="AU171" s="11"/>
      <c r="AV171" s="11"/>
      <c r="AW171" s="11"/>
      <c r="AX171" s="11"/>
      <c r="AY171" s="11"/>
      <c r="AZ171" s="11"/>
      <c r="BA171" s="11"/>
      <c r="BB171" s="11"/>
      <c r="BC171" s="11"/>
      <c r="BD171" s="11"/>
      <c r="BE171" s="11"/>
      <c r="BH171" s="516"/>
      <c r="BI171" s="516"/>
      <c r="BJ171" s="516"/>
      <c r="BK171" s="516"/>
      <c r="BL171" s="516"/>
      <c r="BM171" s="516"/>
      <c r="BO171" s="516"/>
      <c r="BP171" s="516"/>
      <c r="BQ171" s="516"/>
      <c r="BR171" s="516"/>
      <c r="BS171" s="516"/>
      <c r="BT171" s="516"/>
      <c r="BU171" s="15"/>
    </row>
    <row r="172" spans="2:73" ht="18.75" customHeight="1">
      <c r="B172" s="11" t="s">
        <v>420</v>
      </c>
      <c r="C172" s="458" t="s">
        <v>607</v>
      </c>
      <c r="D172" s="458"/>
      <c r="E172" s="458"/>
      <c r="F172" s="458"/>
      <c r="G172" s="458"/>
      <c r="H172" s="458"/>
      <c r="I172" s="458"/>
      <c r="J172" s="458"/>
      <c r="K172" s="458"/>
      <c r="L172" s="458"/>
      <c r="M172" s="458"/>
      <c r="N172" s="458"/>
      <c r="O172" s="458"/>
      <c r="P172" s="184"/>
      <c r="Q172" s="184"/>
      <c r="R172" s="184"/>
      <c r="S172" s="11"/>
      <c r="T172" s="45"/>
      <c r="U172" s="45"/>
      <c r="W172" s="446">
        <v>1077466965</v>
      </c>
      <c r="X172" s="446"/>
      <c r="Y172" s="446"/>
      <c r="Z172" s="446"/>
      <c r="AA172" s="446"/>
      <c r="AB172" s="446"/>
      <c r="AC172" s="51"/>
      <c r="AD172" s="51"/>
      <c r="AE172" s="446">
        <v>1077466965</v>
      </c>
      <c r="AF172" s="446"/>
      <c r="AG172" s="446"/>
      <c r="AH172" s="446"/>
      <c r="AI172" s="446"/>
      <c r="AJ172" s="446"/>
      <c r="AN172" s="10"/>
      <c r="AO172" s="11"/>
      <c r="AP172" s="11"/>
      <c r="AQ172" s="11"/>
      <c r="AR172" s="11"/>
      <c r="AS172" s="11"/>
      <c r="AT172" s="11"/>
      <c r="AU172" s="11"/>
      <c r="AV172" s="11"/>
      <c r="AW172" s="11"/>
      <c r="AX172" s="11"/>
      <c r="AY172" s="11"/>
      <c r="AZ172" s="11"/>
      <c r="BA172" s="11"/>
      <c r="BB172" s="11"/>
      <c r="BC172" s="11"/>
      <c r="BD172" s="11"/>
      <c r="BE172" s="11"/>
      <c r="BH172" s="15"/>
      <c r="BI172" s="15"/>
      <c r="BJ172" s="15"/>
      <c r="BK172" s="15"/>
      <c r="BL172" s="15"/>
      <c r="BM172" s="15"/>
      <c r="BO172" s="15"/>
      <c r="BP172" s="15"/>
      <c r="BQ172" s="15"/>
      <c r="BR172" s="15"/>
      <c r="BS172" s="15"/>
      <c r="BT172" s="15"/>
      <c r="BU172" s="15"/>
    </row>
    <row r="173" spans="2:73" ht="19.5" customHeight="1">
      <c r="B173" s="11" t="s">
        <v>420</v>
      </c>
      <c r="C173" s="458" t="s">
        <v>608</v>
      </c>
      <c r="D173" s="458"/>
      <c r="E173" s="458"/>
      <c r="F173" s="458"/>
      <c r="G173" s="458"/>
      <c r="H173" s="458"/>
      <c r="I173" s="458"/>
      <c r="J173" s="458"/>
      <c r="K173" s="458"/>
      <c r="L173" s="458"/>
      <c r="M173" s="458"/>
      <c r="N173" s="458"/>
      <c r="O173" s="458"/>
      <c r="P173" s="184"/>
      <c r="Q173" s="184"/>
      <c r="R173" s="184"/>
      <c r="S173" s="11"/>
      <c r="T173" s="45"/>
      <c r="U173" s="45"/>
      <c r="W173" s="446">
        <v>886003555</v>
      </c>
      <c r="X173" s="446"/>
      <c r="Y173" s="446"/>
      <c r="Z173" s="446"/>
      <c r="AA173" s="446"/>
      <c r="AB173" s="446"/>
      <c r="AC173" s="51"/>
      <c r="AD173" s="51"/>
      <c r="AE173" s="446">
        <v>891003555</v>
      </c>
      <c r="AF173" s="446"/>
      <c r="AG173" s="446"/>
      <c r="AH173" s="446"/>
      <c r="AI173" s="446"/>
      <c r="AJ173" s="446"/>
      <c r="AN173" s="10"/>
      <c r="AO173" s="11"/>
      <c r="AP173" s="11"/>
      <c r="AQ173" s="11"/>
      <c r="AR173" s="11"/>
      <c r="AS173" s="11"/>
      <c r="AT173" s="11"/>
      <c r="AU173" s="11"/>
      <c r="AV173" s="11"/>
      <c r="AW173" s="11"/>
      <c r="AX173" s="11"/>
      <c r="AY173" s="11"/>
      <c r="AZ173" s="11"/>
      <c r="BA173" s="11"/>
      <c r="BB173" s="11"/>
      <c r="BC173" s="11"/>
      <c r="BD173" s="11"/>
      <c r="BE173" s="11"/>
      <c r="BH173" s="15"/>
      <c r="BI173" s="15"/>
      <c r="BJ173" s="15"/>
      <c r="BK173" s="15"/>
      <c r="BL173" s="15"/>
      <c r="BM173" s="15"/>
      <c r="BO173" s="15"/>
      <c r="BP173" s="15"/>
      <c r="BQ173" s="15"/>
      <c r="BR173" s="15"/>
      <c r="BS173" s="15"/>
      <c r="BT173" s="15"/>
      <c r="BU173" s="15"/>
    </row>
    <row r="174" spans="2:73" ht="20.25" customHeight="1">
      <c r="B174" s="11" t="s">
        <v>420</v>
      </c>
      <c r="C174" s="458" t="s">
        <v>609</v>
      </c>
      <c r="D174" s="458"/>
      <c r="E174" s="458"/>
      <c r="F174" s="458"/>
      <c r="G174" s="458"/>
      <c r="H174" s="458"/>
      <c r="I174" s="458"/>
      <c r="J174" s="458"/>
      <c r="K174" s="458"/>
      <c r="L174" s="458"/>
      <c r="M174" s="458"/>
      <c r="N174" s="458"/>
      <c r="O174" s="458"/>
      <c r="P174" s="184"/>
      <c r="Q174" s="184"/>
      <c r="R174" s="184"/>
      <c r="S174" s="11"/>
      <c r="T174" s="45"/>
      <c r="U174" s="45"/>
      <c r="W174" s="446">
        <v>2574846826</v>
      </c>
      <c r="X174" s="446"/>
      <c r="Y174" s="446"/>
      <c r="Z174" s="446"/>
      <c r="AA174" s="446"/>
      <c r="AB174" s="446"/>
      <c r="AC174" s="51"/>
      <c r="AD174" s="51"/>
      <c r="AE174" s="446">
        <v>2574846826</v>
      </c>
      <c r="AF174" s="446"/>
      <c r="AG174" s="446"/>
      <c r="AH174" s="446"/>
      <c r="AI174" s="446"/>
      <c r="AJ174" s="446"/>
      <c r="AN174" s="10"/>
      <c r="AO174" s="11"/>
      <c r="AP174" s="11"/>
      <c r="AQ174" s="11"/>
      <c r="AR174" s="11"/>
      <c r="AS174" s="11"/>
      <c r="AT174" s="11"/>
      <c r="AU174" s="11"/>
      <c r="AV174" s="11"/>
      <c r="AW174" s="11"/>
      <c r="AX174" s="11"/>
      <c r="AY174" s="11"/>
      <c r="AZ174" s="11"/>
      <c r="BA174" s="11"/>
      <c r="BB174" s="11"/>
      <c r="BC174" s="11"/>
      <c r="BD174" s="11"/>
      <c r="BE174" s="11"/>
      <c r="BH174" s="15"/>
      <c r="BI174" s="15"/>
      <c r="BJ174" s="15"/>
      <c r="BK174" s="15"/>
      <c r="BL174" s="15"/>
      <c r="BM174" s="15"/>
      <c r="BO174" s="15"/>
      <c r="BP174" s="15"/>
      <c r="BQ174" s="15"/>
      <c r="BR174" s="15"/>
      <c r="BS174" s="15"/>
      <c r="BT174" s="15"/>
      <c r="BU174" s="15"/>
    </row>
    <row r="175" spans="2:73" ht="18" customHeight="1">
      <c r="B175" s="11" t="s">
        <v>405</v>
      </c>
      <c r="C175" s="10" t="s">
        <v>445</v>
      </c>
      <c r="D175" s="11"/>
      <c r="E175" s="11"/>
      <c r="F175" s="11"/>
      <c r="G175" s="11"/>
      <c r="H175" s="11"/>
      <c r="I175" s="11"/>
      <c r="J175" s="11"/>
      <c r="K175" s="11"/>
      <c r="L175" s="11"/>
      <c r="M175" s="11"/>
      <c r="N175" s="11"/>
      <c r="O175" s="11"/>
      <c r="P175" s="11"/>
      <c r="Q175" s="11"/>
      <c r="R175" s="11"/>
      <c r="S175" s="11"/>
      <c r="T175" s="511"/>
      <c r="U175" s="511"/>
      <c r="W175" s="632">
        <f>7107795272-W172-W173-W174</f>
        <v>2569477926</v>
      </c>
      <c r="X175" s="632"/>
      <c r="Y175" s="632"/>
      <c r="Z175" s="632"/>
      <c r="AA175" s="632"/>
      <c r="AB175" s="632"/>
      <c r="AC175" s="51"/>
      <c r="AD175" s="51"/>
      <c r="AE175" s="632">
        <f>6854300882-AE172-AE173-AE174</f>
        <v>2310983536</v>
      </c>
      <c r="AF175" s="632"/>
      <c r="AG175" s="632"/>
      <c r="AH175" s="632"/>
      <c r="AI175" s="632"/>
      <c r="AJ175" s="632"/>
      <c r="AN175" s="10" t="s">
        <v>30</v>
      </c>
      <c r="AO175" s="11"/>
      <c r="AP175" s="11"/>
      <c r="AQ175" s="11"/>
      <c r="AR175" s="11"/>
      <c r="AS175" s="11"/>
      <c r="AT175" s="11"/>
      <c r="AU175" s="11"/>
      <c r="AV175" s="11"/>
      <c r="AW175" s="11"/>
      <c r="AX175" s="11"/>
      <c r="AY175" s="11"/>
      <c r="AZ175" s="11"/>
      <c r="BA175" s="11"/>
      <c r="BB175" s="11"/>
      <c r="BC175" s="11"/>
      <c r="BD175" s="11"/>
      <c r="BE175" s="11"/>
      <c r="BH175" s="516"/>
      <c r="BI175" s="516"/>
      <c r="BJ175" s="516"/>
      <c r="BK175" s="516"/>
      <c r="BL175" s="516"/>
      <c r="BM175" s="516"/>
      <c r="BO175" s="516"/>
      <c r="BP175" s="516"/>
      <c r="BQ175" s="516"/>
      <c r="BR175" s="516"/>
      <c r="BS175" s="516"/>
      <c r="BT175" s="516"/>
      <c r="BU175" s="15"/>
    </row>
    <row r="176" spans="2:73" ht="29.25" customHeight="1">
      <c r="B176" s="11" t="s">
        <v>423</v>
      </c>
      <c r="C176" s="481" t="s">
        <v>446</v>
      </c>
      <c r="D176" s="481"/>
      <c r="E176" s="481"/>
      <c r="F176" s="481"/>
      <c r="G176" s="481"/>
      <c r="H176" s="481"/>
      <c r="I176" s="481"/>
      <c r="J176" s="481"/>
      <c r="K176" s="481"/>
      <c r="L176" s="481"/>
      <c r="M176" s="481"/>
      <c r="N176" s="481"/>
      <c r="O176" s="481"/>
      <c r="P176" s="481"/>
      <c r="Q176" s="481"/>
      <c r="R176" s="481"/>
      <c r="S176" s="21"/>
      <c r="T176" s="511"/>
      <c r="U176" s="511"/>
      <c r="V176" s="21"/>
      <c r="W176" s="633"/>
      <c r="X176" s="633"/>
      <c r="Y176" s="633"/>
      <c r="Z176" s="633"/>
      <c r="AA176" s="633"/>
      <c r="AB176" s="633"/>
      <c r="AC176" s="199"/>
      <c r="AD176" s="199"/>
      <c r="AE176" s="633"/>
      <c r="AF176" s="633"/>
      <c r="AG176" s="633"/>
      <c r="AH176" s="633"/>
      <c r="AI176" s="633"/>
      <c r="AJ176" s="633"/>
      <c r="AN176" s="6" t="s">
        <v>32</v>
      </c>
      <c r="BH176" s="516">
        <f>SUBTOTAL(9,BH177:BM177)</f>
        <v>0</v>
      </c>
      <c r="BI176" s="516"/>
      <c r="BJ176" s="516"/>
      <c r="BK176" s="516"/>
      <c r="BL176" s="516"/>
      <c r="BM176" s="516"/>
      <c r="BO176" s="516">
        <f>SUBTOTAL(9,BO177:BT177)</f>
        <v>0</v>
      </c>
      <c r="BP176" s="516"/>
      <c r="BQ176" s="516"/>
      <c r="BR176" s="516"/>
      <c r="BS176" s="516"/>
      <c r="BT176" s="516"/>
      <c r="BU176" s="15"/>
    </row>
    <row r="177" spans="3:73" ht="18" customHeight="1" outlineLevel="1">
      <c r="C177" s="62"/>
      <c r="T177" s="452"/>
      <c r="U177" s="452"/>
      <c r="W177" s="482"/>
      <c r="X177" s="482"/>
      <c r="Y177" s="482"/>
      <c r="Z177" s="482"/>
      <c r="AA177" s="482"/>
      <c r="AB177" s="482"/>
      <c r="AC177" s="51"/>
      <c r="AD177" s="51"/>
      <c r="AE177" s="482"/>
      <c r="AF177" s="482"/>
      <c r="AG177" s="482"/>
      <c r="AH177" s="482"/>
      <c r="AI177" s="482"/>
      <c r="AJ177" s="482"/>
      <c r="AN177" s="62" t="s">
        <v>33</v>
      </c>
      <c r="BH177" s="620"/>
      <c r="BI177" s="620"/>
      <c r="BJ177" s="620"/>
      <c r="BK177" s="620"/>
      <c r="BL177" s="620"/>
      <c r="BM177" s="620"/>
      <c r="BO177" s="620"/>
      <c r="BP177" s="620"/>
      <c r="BQ177" s="620"/>
      <c r="BR177" s="620"/>
      <c r="BS177" s="620"/>
      <c r="BT177" s="620"/>
      <c r="BU177" s="9"/>
    </row>
    <row r="178" spans="3:75" ht="18" customHeight="1" thickBot="1">
      <c r="C178" s="451" t="s">
        <v>17</v>
      </c>
      <c r="D178" s="451"/>
      <c r="E178" s="451"/>
      <c r="F178" s="451"/>
      <c r="G178" s="451"/>
      <c r="H178" s="451"/>
      <c r="I178" s="451"/>
      <c r="J178" s="451"/>
      <c r="K178" s="451"/>
      <c r="L178" s="451"/>
      <c r="M178" s="451"/>
      <c r="N178" s="451"/>
      <c r="O178" s="451"/>
      <c r="P178" s="451"/>
      <c r="Q178" s="451"/>
      <c r="R178" s="451"/>
      <c r="S178" s="451"/>
      <c r="T178" s="53"/>
      <c r="U178" s="54"/>
      <c r="W178" s="634">
        <f>+W170+W176</f>
        <v>7107795272</v>
      </c>
      <c r="X178" s="634"/>
      <c r="Y178" s="634"/>
      <c r="Z178" s="634"/>
      <c r="AA178" s="634"/>
      <c r="AB178" s="634"/>
      <c r="AC178" s="51"/>
      <c r="AD178" s="51"/>
      <c r="AE178" s="634">
        <f>+AE170+AE176</f>
        <v>6854300882</v>
      </c>
      <c r="AF178" s="634"/>
      <c r="AG178" s="634"/>
      <c r="AH178" s="634"/>
      <c r="AI178" s="634"/>
      <c r="AJ178" s="634"/>
      <c r="AN178" s="11" t="s">
        <v>18</v>
      </c>
      <c r="AO178" s="11"/>
      <c r="AP178" s="11"/>
      <c r="AQ178" s="11"/>
      <c r="AR178" s="11"/>
      <c r="AS178" s="11"/>
      <c r="AT178" s="11"/>
      <c r="AU178" s="11"/>
      <c r="AV178" s="11"/>
      <c r="AW178" s="11"/>
      <c r="AX178" s="11"/>
      <c r="AY178" s="11"/>
      <c r="AZ178" s="11"/>
      <c r="BA178" s="11"/>
      <c r="BB178" s="11"/>
      <c r="BC178" s="11"/>
      <c r="BD178" s="11"/>
      <c r="BE178" s="11"/>
      <c r="BH178" s="517">
        <f>SUBTOTAL(9,BH170:BM177)</f>
        <v>0</v>
      </c>
      <c r="BI178" s="517"/>
      <c r="BJ178" s="517"/>
      <c r="BK178" s="517"/>
      <c r="BL178" s="517"/>
      <c r="BM178" s="517"/>
      <c r="BO178" s="517">
        <f>SUBTOTAL(9,BO170:BT177)</f>
        <v>0</v>
      </c>
      <c r="BP178" s="517"/>
      <c r="BQ178" s="517"/>
      <c r="BR178" s="517"/>
      <c r="BS178" s="517"/>
      <c r="BT178" s="517"/>
      <c r="BU178" s="55"/>
      <c r="BV178" s="56"/>
      <c r="BW178" s="56"/>
    </row>
    <row r="179" spans="20:21" ht="18" customHeight="1" thickTop="1">
      <c r="T179" s="54"/>
      <c r="U179" s="54"/>
    </row>
    <row r="180" spans="1:57" ht="18" customHeight="1">
      <c r="A180" s="11">
        <v>4</v>
      </c>
      <c r="B180" s="11" t="s">
        <v>8</v>
      </c>
      <c r="C180" s="21" t="s">
        <v>447</v>
      </c>
      <c r="D180" s="21"/>
      <c r="E180" s="21"/>
      <c r="F180" s="21"/>
      <c r="G180" s="21"/>
      <c r="H180" s="21"/>
      <c r="I180" s="21"/>
      <c r="J180" s="21"/>
      <c r="K180" s="21"/>
      <c r="L180" s="21"/>
      <c r="M180" s="21"/>
      <c r="N180" s="21"/>
      <c r="O180" s="21"/>
      <c r="P180" s="21"/>
      <c r="Q180" s="21"/>
      <c r="R180" s="21"/>
      <c r="S180" s="21"/>
      <c r="T180" s="451" t="s">
        <v>135</v>
      </c>
      <c r="U180" s="451"/>
      <c r="V180" s="451"/>
      <c r="W180" s="451"/>
      <c r="X180" s="451"/>
      <c r="Y180" s="451"/>
      <c r="Z180" s="451"/>
      <c r="AA180" s="451"/>
      <c r="AB180" s="451"/>
      <c r="AC180" s="530" t="s">
        <v>195</v>
      </c>
      <c r="AD180" s="530"/>
      <c r="AE180" s="530"/>
      <c r="AF180" s="530"/>
      <c r="AG180" s="530"/>
      <c r="AH180" s="530"/>
      <c r="AI180" s="530"/>
      <c r="AJ180" s="530"/>
      <c r="AL180" s="11">
        <v>3</v>
      </c>
      <c r="AM180" s="11" t="s">
        <v>8</v>
      </c>
      <c r="AN180" s="21" t="s">
        <v>35</v>
      </c>
      <c r="AO180" s="21"/>
      <c r="AP180" s="21"/>
      <c r="AQ180" s="21"/>
      <c r="AR180" s="21"/>
      <c r="AS180" s="21"/>
      <c r="AT180" s="21"/>
      <c r="AU180" s="21"/>
      <c r="AV180" s="21"/>
      <c r="AW180" s="21"/>
      <c r="AX180" s="21"/>
      <c r="AY180" s="21"/>
      <c r="AZ180" s="21"/>
      <c r="BA180" s="21"/>
      <c r="BB180" s="21"/>
      <c r="BC180" s="21"/>
      <c r="BD180" s="21"/>
      <c r="BE180" s="21"/>
    </row>
    <row r="181" spans="3:73" ht="18" customHeight="1">
      <c r="C181" s="49"/>
      <c r="D181" s="49"/>
      <c r="E181" s="49"/>
      <c r="F181" s="49"/>
      <c r="G181" s="49"/>
      <c r="H181" s="49"/>
      <c r="I181" s="49"/>
      <c r="J181" s="49"/>
      <c r="K181" s="49"/>
      <c r="L181" s="49"/>
      <c r="M181" s="49"/>
      <c r="N181" s="49"/>
      <c r="O181" s="49"/>
      <c r="P181" s="49"/>
      <c r="Q181" s="49"/>
      <c r="R181" s="49"/>
      <c r="S181" s="49"/>
      <c r="T181" s="672" t="s">
        <v>22</v>
      </c>
      <c r="U181" s="672"/>
      <c r="V181" s="672"/>
      <c r="W181" s="672"/>
      <c r="X181" s="672"/>
      <c r="Y181" s="672" t="s">
        <v>434</v>
      </c>
      <c r="Z181" s="672"/>
      <c r="AA181" s="672"/>
      <c r="AB181" s="672"/>
      <c r="AC181" s="672" t="s">
        <v>22</v>
      </c>
      <c r="AD181" s="672"/>
      <c r="AE181" s="672"/>
      <c r="AF181" s="672"/>
      <c r="AG181" s="672"/>
      <c r="AH181" s="672" t="s">
        <v>434</v>
      </c>
      <c r="AI181" s="672"/>
      <c r="AJ181" s="672"/>
      <c r="AN181" s="49"/>
      <c r="AO181" s="49"/>
      <c r="AP181" s="49"/>
      <c r="AQ181" s="49"/>
      <c r="AR181" s="49"/>
      <c r="AS181" s="49"/>
      <c r="AT181" s="49"/>
      <c r="AU181" s="49"/>
      <c r="AV181" s="49"/>
      <c r="AW181" s="49"/>
      <c r="AX181" s="49"/>
      <c r="AY181" s="49"/>
      <c r="AZ181" s="49"/>
      <c r="BA181" s="49"/>
      <c r="BB181" s="49"/>
      <c r="BC181" s="49"/>
      <c r="BD181" s="49"/>
      <c r="BE181" s="49"/>
      <c r="BH181" s="50"/>
      <c r="BI181" s="50"/>
      <c r="BJ181" s="50"/>
      <c r="BK181" s="50"/>
      <c r="BL181" s="50"/>
      <c r="BM181" s="50"/>
      <c r="BO181" s="50"/>
      <c r="BP181" s="50"/>
      <c r="BQ181" s="50"/>
      <c r="BR181" s="50"/>
      <c r="BS181" s="50"/>
      <c r="BT181" s="50"/>
      <c r="BU181" s="50"/>
    </row>
    <row r="182" spans="2:73" ht="18" customHeight="1">
      <c r="B182" s="11" t="s">
        <v>414</v>
      </c>
      <c r="C182" s="10" t="s">
        <v>426</v>
      </c>
      <c r="D182" s="11"/>
      <c r="E182" s="11"/>
      <c r="F182" s="11"/>
      <c r="G182" s="11"/>
      <c r="H182" s="11"/>
      <c r="I182" s="11"/>
      <c r="J182" s="11"/>
      <c r="K182" s="11"/>
      <c r="L182" s="11"/>
      <c r="M182" s="11"/>
      <c r="N182" s="11"/>
      <c r="O182" s="11"/>
      <c r="P182" s="11"/>
      <c r="Q182" s="11"/>
      <c r="R182" s="11"/>
      <c r="S182" s="11"/>
      <c r="T182" s="459">
        <f>+T183+T184+T185+T186+T187+T188</f>
        <v>4028356114</v>
      </c>
      <c r="U182" s="459"/>
      <c r="V182" s="459"/>
      <c r="W182" s="459">
        <f>+SUM(W183:Y188)</f>
        <v>4049369748</v>
      </c>
      <c r="X182" s="459"/>
      <c r="Y182" s="673">
        <f>+Y183+Y184+Y185+Y186+Y187+Y188</f>
        <v>4049369748</v>
      </c>
      <c r="Z182" s="673">
        <f>+SUM(Z183:AB188)</f>
        <v>0</v>
      </c>
      <c r="AA182" s="673"/>
      <c r="AB182" s="673"/>
      <c r="AC182" s="459">
        <f>+AC183+AC184+AC185+AC186+AC187+AC188</f>
        <v>4104459195</v>
      </c>
      <c r="AD182" s="459"/>
      <c r="AE182" s="459"/>
      <c r="AF182" s="459">
        <f>+SUM(AF183:AH188)</f>
        <v>4080503467</v>
      </c>
      <c r="AG182" s="459"/>
      <c r="AH182" s="486">
        <f>+AH183+AH184+AH185+AH186+AH187+AH188</f>
        <v>4080503467</v>
      </c>
      <c r="AI182" s="486"/>
      <c r="AJ182" s="486"/>
      <c r="AN182" s="10" t="s">
        <v>36</v>
      </c>
      <c r="AO182" s="11"/>
      <c r="AP182" s="11"/>
      <c r="AQ182" s="11"/>
      <c r="AR182" s="11"/>
      <c r="AS182" s="11"/>
      <c r="AT182" s="11"/>
      <c r="AU182" s="11"/>
      <c r="AV182" s="11"/>
      <c r="AW182" s="11"/>
      <c r="AX182" s="11"/>
      <c r="AY182" s="11"/>
      <c r="AZ182" s="11"/>
      <c r="BA182" s="11"/>
      <c r="BB182" s="11"/>
      <c r="BC182" s="11"/>
      <c r="BD182" s="11"/>
      <c r="BE182" s="11"/>
      <c r="BH182" s="531"/>
      <c r="BI182" s="531"/>
      <c r="BJ182" s="531"/>
      <c r="BK182" s="531"/>
      <c r="BL182" s="531"/>
      <c r="BM182" s="531"/>
      <c r="BO182" s="531"/>
      <c r="BP182" s="531"/>
      <c r="BQ182" s="531"/>
      <c r="BR182" s="531"/>
      <c r="BS182" s="531"/>
      <c r="BT182" s="531"/>
      <c r="BU182" s="7"/>
    </row>
    <row r="183" spans="2:73" ht="18" customHeight="1">
      <c r="B183" s="11" t="s">
        <v>405</v>
      </c>
      <c r="C183" s="10" t="s">
        <v>448</v>
      </c>
      <c r="D183" s="11"/>
      <c r="E183" s="11"/>
      <c r="F183" s="11"/>
      <c r="G183" s="11"/>
      <c r="H183" s="11"/>
      <c r="I183" s="11"/>
      <c r="J183" s="11"/>
      <c r="K183" s="11"/>
      <c r="L183" s="11"/>
      <c r="M183" s="11"/>
      <c r="N183" s="11"/>
      <c r="O183" s="11"/>
      <c r="P183" s="11"/>
      <c r="Q183" s="11"/>
      <c r="R183" s="11"/>
      <c r="S183" s="11"/>
      <c r="T183" s="459"/>
      <c r="U183" s="459"/>
      <c r="V183" s="459"/>
      <c r="W183" s="459"/>
      <c r="X183" s="459"/>
      <c r="Y183" s="459"/>
      <c r="Z183" s="459"/>
      <c r="AA183" s="459"/>
      <c r="AB183" s="459"/>
      <c r="AC183" s="459"/>
      <c r="AD183" s="459"/>
      <c r="AE183" s="459"/>
      <c r="AF183" s="459"/>
      <c r="AG183" s="459"/>
      <c r="AH183" s="487"/>
      <c r="AI183" s="487"/>
      <c r="AJ183" s="487"/>
      <c r="AN183" s="10" t="s">
        <v>38</v>
      </c>
      <c r="AO183" s="11"/>
      <c r="AP183" s="11"/>
      <c r="AQ183" s="11"/>
      <c r="AR183" s="11"/>
      <c r="AS183" s="11"/>
      <c r="AT183" s="11"/>
      <c r="AU183" s="11"/>
      <c r="AV183" s="11"/>
      <c r="AW183" s="11"/>
      <c r="AX183" s="11"/>
      <c r="AY183" s="11"/>
      <c r="AZ183" s="11"/>
      <c r="BA183" s="11"/>
      <c r="BB183" s="11"/>
      <c r="BC183" s="11"/>
      <c r="BD183" s="11"/>
      <c r="BE183" s="11"/>
      <c r="BH183" s="516"/>
      <c r="BI183" s="516"/>
      <c r="BJ183" s="516"/>
      <c r="BK183" s="516"/>
      <c r="BL183" s="516"/>
      <c r="BM183" s="516"/>
      <c r="BO183" s="516"/>
      <c r="BP183" s="516"/>
      <c r="BQ183" s="516"/>
      <c r="BR183" s="516"/>
      <c r="BS183" s="516"/>
      <c r="BT183" s="516"/>
      <c r="BU183" s="15"/>
    </row>
    <row r="184" spans="2:73" ht="18" customHeight="1">
      <c r="B184" s="11" t="s">
        <v>405</v>
      </c>
      <c r="C184" s="10" t="s">
        <v>449</v>
      </c>
      <c r="D184" s="11"/>
      <c r="E184" s="11"/>
      <c r="F184" s="11"/>
      <c r="G184" s="11"/>
      <c r="H184" s="11"/>
      <c r="I184" s="11"/>
      <c r="J184" s="11"/>
      <c r="K184" s="11"/>
      <c r="L184" s="11"/>
      <c r="M184" s="11"/>
      <c r="N184" s="11"/>
      <c r="O184" s="11"/>
      <c r="P184" s="11"/>
      <c r="Q184" s="11"/>
      <c r="R184" s="11"/>
      <c r="S184" s="11"/>
      <c r="T184" s="459"/>
      <c r="U184" s="459"/>
      <c r="V184" s="459"/>
      <c r="W184" s="459"/>
      <c r="X184" s="459"/>
      <c r="Y184" s="459"/>
      <c r="Z184" s="459"/>
      <c r="AA184" s="459"/>
      <c r="AB184" s="459"/>
      <c r="AC184" s="459"/>
      <c r="AD184" s="459"/>
      <c r="AE184" s="459"/>
      <c r="AF184" s="459"/>
      <c r="AG184" s="459"/>
      <c r="AH184" s="487"/>
      <c r="AI184" s="487"/>
      <c r="AJ184" s="487"/>
      <c r="AN184" s="10" t="s">
        <v>40</v>
      </c>
      <c r="AO184" s="11"/>
      <c r="AP184" s="11"/>
      <c r="AQ184" s="11"/>
      <c r="AR184" s="11"/>
      <c r="AS184" s="11"/>
      <c r="AT184" s="11"/>
      <c r="AU184" s="11"/>
      <c r="AV184" s="11"/>
      <c r="AW184" s="11"/>
      <c r="AX184" s="11"/>
      <c r="AY184" s="11"/>
      <c r="AZ184" s="11"/>
      <c r="BA184" s="11"/>
      <c r="BB184" s="11"/>
      <c r="BC184" s="11"/>
      <c r="BD184" s="11"/>
      <c r="BE184" s="11"/>
      <c r="BH184" s="516"/>
      <c r="BI184" s="516"/>
      <c r="BJ184" s="516"/>
      <c r="BK184" s="516"/>
      <c r="BL184" s="516"/>
      <c r="BM184" s="516"/>
      <c r="BO184" s="516"/>
      <c r="BP184" s="516"/>
      <c r="BQ184" s="516"/>
      <c r="BR184" s="516"/>
      <c r="BS184" s="516"/>
      <c r="BT184" s="516"/>
      <c r="BU184" s="15"/>
    </row>
    <row r="185" spans="2:73" ht="18" customHeight="1">
      <c r="B185" s="11" t="s">
        <v>405</v>
      </c>
      <c r="C185" s="6" t="s">
        <v>29</v>
      </c>
      <c r="T185" s="459"/>
      <c r="U185" s="459"/>
      <c r="V185" s="459"/>
      <c r="W185" s="459"/>
      <c r="X185" s="459"/>
      <c r="Y185" s="459"/>
      <c r="Z185" s="459"/>
      <c r="AA185" s="459"/>
      <c r="AB185" s="459"/>
      <c r="AC185" s="459"/>
      <c r="AD185" s="459"/>
      <c r="AE185" s="459"/>
      <c r="AF185" s="459"/>
      <c r="AG185" s="459"/>
      <c r="AH185" s="487"/>
      <c r="AI185" s="487"/>
      <c r="AJ185" s="487"/>
      <c r="AN185" s="6" t="s">
        <v>42</v>
      </c>
      <c r="BH185" s="516"/>
      <c r="BI185" s="516"/>
      <c r="BJ185" s="516"/>
      <c r="BK185" s="516"/>
      <c r="BL185" s="516"/>
      <c r="BM185" s="516"/>
      <c r="BO185" s="516"/>
      <c r="BP185" s="516"/>
      <c r="BQ185" s="516"/>
      <c r="BR185" s="516"/>
      <c r="BS185" s="516"/>
      <c r="BT185" s="516"/>
      <c r="BU185" s="15"/>
    </row>
    <row r="186" spans="2:73" ht="18" customHeight="1">
      <c r="B186" s="11" t="s">
        <v>405</v>
      </c>
      <c r="C186" s="6" t="s">
        <v>450</v>
      </c>
      <c r="T186" s="459"/>
      <c r="U186" s="459"/>
      <c r="V186" s="459"/>
      <c r="W186" s="459"/>
      <c r="X186" s="459"/>
      <c r="Y186" s="459"/>
      <c r="Z186" s="459"/>
      <c r="AA186" s="459"/>
      <c r="AB186" s="459"/>
      <c r="AC186" s="459"/>
      <c r="AD186" s="459"/>
      <c r="AE186" s="459"/>
      <c r="AF186" s="459"/>
      <c r="AG186" s="459"/>
      <c r="AH186" s="487"/>
      <c r="AI186" s="487"/>
      <c r="AJ186" s="487"/>
      <c r="AN186" s="6" t="s">
        <v>44</v>
      </c>
      <c r="BH186" s="516"/>
      <c r="BI186" s="516"/>
      <c r="BJ186" s="516"/>
      <c r="BK186" s="516"/>
      <c r="BL186" s="516"/>
      <c r="BM186" s="516"/>
      <c r="BO186" s="516"/>
      <c r="BP186" s="516"/>
      <c r="BQ186" s="516"/>
      <c r="BR186" s="516"/>
      <c r="BS186" s="516"/>
      <c r="BT186" s="516"/>
      <c r="BU186" s="15"/>
    </row>
    <row r="187" spans="2:73" ht="18" customHeight="1">
      <c r="B187" s="11" t="s">
        <v>405</v>
      </c>
      <c r="C187" s="6" t="s">
        <v>451</v>
      </c>
      <c r="T187" s="459"/>
      <c r="U187" s="459"/>
      <c r="V187" s="459"/>
      <c r="W187" s="459"/>
      <c r="X187" s="459"/>
      <c r="Y187" s="459"/>
      <c r="Z187" s="459"/>
      <c r="AA187" s="459"/>
      <c r="AB187" s="459"/>
      <c r="AC187" s="459"/>
      <c r="AD187" s="459"/>
      <c r="AE187" s="459"/>
      <c r="AF187" s="459"/>
      <c r="AG187" s="459"/>
      <c r="AH187" s="487"/>
      <c r="AI187" s="487"/>
      <c r="AJ187" s="487"/>
      <c r="AN187" s="6" t="s">
        <v>46</v>
      </c>
      <c r="BH187" s="516"/>
      <c r="BI187" s="516"/>
      <c r="BJ187" s="516"/>
      <c r="BK187" s="516"/>
      <c r="BL187" s="516"/>
      <c r="BM187" s="516"/>
      <c r="BO187" s="516"/>
      <c r="BP187" s="516"/>
      <c r="BQ187" s="516"/>
      <c r="BR187" s="516"/>
      <c r="BS187" s="516"/>
      <c r="BT187" s="516"/>
      <c r="BU187" s="15"/>
    </row>
    <row r="188" spans="2:73" ht="18" customHeight="1" outlineLevel="1">
      <c r="B188" s="11" t="s">
        <v>405</v>
      </c>
      <c r="C188" s="6" t="s">
        <v>31</v>
      </c>
      <c r="T188" s="459">
        <v>4028356114</v>
      </c>
      <c r="U188" s="459"/>
      <c r="V188" s="459"/>
      <c r="W188" s="459">
        <f>'[1]lien ket'!F42</f>
        <v>0</v>
      </c>
      <c r="X188" s="459"/>
      <c r="Y188" s="459">
        <f>4049369748</f>
        <v>4049369748</v>
      </c>
      <c r="Z188" s="459"/>
      <c r="AA188" s="459"/>
      <c r="AB188" s="459"/>
      <c r="AC188" s="459">
        <v>4104459195</v>
      </c>
      <c r="AD188" s="459"/>
      <c r="AE188" s="459">
        <f>'[1]lien ket'!J42</f>
        <v>0</v>
      </c>
      <c r="AF188" s="459"/>
      <c r="AG188" s="459"/>
      <c r="AH188" s="631">
        <v>4080503467</v>
      </c>
      <c r="AI188" s="631"/>
      <c r="AJ188" s="631"/>
      <c r="AN188" s="6" t="s">
        <v>47</v>
      </c>
      <c r="BH188" s="630"/>
      <c r="BI188" s="630"/>
      <c r="BJ188" s="630"/>
      <c r="BK188" s="630"/>
      <c r="BL188" s="630"/>
      <c r="BM188" s="630"/>
      <c r="BO188" s="630"/>
      <c r="BP188" s="630"/>
      <c r="BQ188" s="630"/>
      <c r="BR188" s="630"/>
      <c r="BS188" s="630"/>
      <c r="BT188" s="630"/>
      <c r="BU188" s="7"/>
    </row>
    <row r="189" spans="2:73" ht="18" customHeight="1" outlineLevel="1">
      <c r="B189" s="11" t="s">
        <v>423</v>
      </c>
      <c r="C189" s="6" t="s">
        <v>431</v>
      </c>
      <c r="T189" s="477"/>
      <c r="U189" s="477"/>
      <c r="V189" s="477"/>
      <c r="W189" s="477">
        <f>+SUM(W190:Y195)</f>
        <v>0</v>
      </c>
      <c r="X189" s="477"/>
      <c r="Y189" s="477"/>
      <c r="Z189" s="477">
        <f>+SUM(Z190:AB195)</f>
        <v>0</v>
      </c>
      <c r="AA189" s="477"/>
      <c r="AB189" s="477"/>
      <c r="AC189" s="477"/>
      <c r="AD189" s="477"/>
      <c r="AE189" s="477">
        <f>+SUM(AE190:AG195)</f>
        <v>0</v>
      </c>
      <c r="AF189" s="477"/>
      <c r="AG189" s="477"/>
      <c r="AH189" s="478">
        <f>+SUM(AH190:AJ195)</f>
        <v>0</v>
      </c>
      <c r="AI189" s="478"/>
      <c r="AJ189" s="478"/>
      <c r="BH189" s="7"/>
      <c r="BI189" s="7"/>
      <c r="BJ189" s="7"/>
      <c r="BK189" s="7"/>
      <c r="BL189" s="7"/>
      <c r="BM189" s="7"/>
      <c r="BO189" s="7"/>
      <c r="BP189" s="7"/>
      <c r="BQ189" s="7"/>
      <c r="BR189" s="7"/>
      <c r="BS189" s="7"/>
      <c r="BT189" s="7"/>
      <c r="BU189" s="7"/>
    </row>
    <row r="190" spans="2:73" ht="18" customHeight="1" outlineLevel="1">
      <c r="B190" s="11" t="s">
        <v>405</v>
      </c>
      <c r="C190" s="10" t="s">
        <v>448</v>
      </c>
      <c r="D190" s="11"/>
      <c r="E190" s="11"/>
      <c r="F190" s="11"/>
      <c r="G190" s="11"/>
      <c r="H190" s="11"/>
      <c r="I190" s="11"/>
      <c r="T190" s="477"/>
      <c r="U190" s="477"/>
      <c r="V190" s="477"/>
      <c r="W190" s="477"/>
      <c r="X190" s="477"/>
      <c r="Y190" s="477"/>
      <c r="Z190" s="477"/>
      <c r="AA190" s="477"/>
      <c r="AB190" s="477"/>
      <c r="AC190" s="477"/>
      <c r="AD190" s="477"/>
      <c r="AE190" s="477"/>
      <c r="AF190" s="477"/>
      <c r="AG190" s="477"/>
      <c r="AH190" s="478"/>
      <c r="AI190" s="478"/>
      <c r="AJ190" s="478"/>
      <c r="BH190" s="7"/>
      <c r="BI190" s="7"/>
      <c r="BJ190" s="7"/>
      <c r="BK190" s="7"/>
      <c r="BL190" s="7"/>
      <c r="BM190" s="7"/>
      <c r="BO190" s="7"/>
      <c r="BP190" s="7"/>
      <c r="BQ190" s="7"/>
      <c r="BR190" s="7"/>
      <c r="BS190" s="7"/>
      <c r="BT190" s="7"/>
      <c r="BU190" s="7"/>
    </row>
    <row r="191" spans="2:73" ht="18" customHeight="1" outlineLevel="1">
      <c r="B191" s="11" t="s">
        <v>405</v>
      </c>
      <c r="C191" s="10" t="s">
        <v>449</v>
      </c>
      <c r="D191" s="11"/>
      <c r="E191" s="11"/>
      <c r="F191" s="11"/>
      <c r="G191" s="11"/>
      <c r="H191" s="11"/>
      <c r="I191" s="11"/>
      <c r="T191" s="477"/>
      <c r="U191" s="477"/>
      <c r="V191" s="477"/>
      <c r="W191" s="477"/>
      <c r="X191" s="477"/>
      <c r="Y191" s="477"/>
      <c r="Z191" s="477"/>
      <c r="AA191" s="477"/>
      <c r="AB191" s="477"/>
      <c r="AC191" s="477"/>
      <c r="AD191" s="477"/>
      <c r="AE191" s="477"/>
      <c r="AF191" s="477"/>
      <c r="AG191" s="477"/>
      <c r="AH191" s="478"/>
      <c r="AI191" s="478"/>
      <c r="AJ191" s="478"/>
      <c r="BH191" s="7"/>
      <c r="BI191" s="7"/>
      <c r="BJ191" s="7"/>
      <c r="BK191" s="7"/>
      <c r="BL191" s="7"/>
      <c r="BM191" s="7"/>
      <c r="BO191" s="7"/>
      <c r="BP191" s="7"/>
      <c r="BQ191" s="7"/>
      <c r="BR191" s="7"/>
      <c r="BS191" s="7"/>
      <c r="BT191" s="7"/>
      <c r="BU191" s="7"/>
    </row>
    <row r="192" spans="2:73" ht="18" customHeight="1" outlineLevel="1">
      <c r="B192" s="11" t="s">
        <v>405</v>
      </c>
      <c r="C192" s="6" t="s">
        <v>29</v>
      </c>
      <c r="T192" s="477"/>
      <c r="U192" s="477"/>
      <c r="V192" s="477"/>
      <c r="W192" s="477"/>
      <c r="X192" s="477"/>
      <c r="Y192" s="477"/>
      <c r="Z192" s="477"/>
      <c r="AA192" s="477"/>
      <c r="AB192" s="477"/>
      <c r="AC192" s="477"/>
      <c r="AD192" s="477"/>
      <c r="AE192" s="477"/>
      <c r="AF192" s="477"/>
      <c r="AG192" s="477"/>
      <c r="AH192" s="478"/>
      <c r="AI192" s="478"/>
      <c r="AJ192" s="478"/>
      <c r="BH192" s="7"/>
      <c r="BI192" s="7"/>
      <c r="BJ192" s="7"/>
      <c r="BK192" s="7"/>
      <c r="BL192" s="7"/>
      <c r="BM192" s="7"/>
      <c r="BO192" s="7"/>
      <c r="BP192" s="7"/>
      <c r="BQ192" s="7"/>
      <c r="BR192" s="7"/>
      <c r="BS192" s="7"/>
      <c r="BT192" s="7"/>
      <c r="BU192" s="7"/>
    </row>
    <row r="193" spans="2:73" ht="18" customHeight="1" outlineLevel="1">
      <c r="B193" s="11" t="s">
        <v>405</v>
      </c>
      <c r="C193" s="6" t="s">
        <v>450</v>
      </c>
      <c r="T193" s="477"/>
      <c r="U193" s="477"/>
      <c r="V193" s="477"/>
      <c r="W193" s="477"/>
      <c r="X193" s="477"/>
      <c r="Y193" s="477"/>
      <c r="Z193" s="477"/>
      <c r="AA193" s="477"/>
      <c r="AB193" s="477"/>
      <c r="AC193" s="477"/>
      <c r="AD193" s="477"/>
      <c r="AE193" s="477"/>
      <c r="AF193" s="477"/>
      <c r="AG193" s="477"/>
      <c r="AH193" s="478"/>
      <c r="AI193" s="478"/>
      <c r="AJ193" s="478"/>
      <c r="BH193" s="7"/>
      <c r="BI193" s="7"/>
      <c r="BJ193" s="7"/>
      <c r="BK193" s="7"/>
      <c r="BL193" s="7"/>
      <c r="BM193" s="7"/>
      <c r="BO193" s="7"/>
      <c r="BP193" s="7"/>
      <c r="BQ193" s="7"/>
      <c r="BR193" s="7"/>
      <c r="BS193" s="7"/>
      <c r="BT193" s="7"/>
      <c r="BU193" s="7"/>
    </row>
    <row r="194" spans="2:73" ht="18" customHeight="1" outlineLevel="1">
      <c r="B194" s="11" t="s">
        <v>405</v>
      </c>
      <c r="C194" s="6" t="s">
        <v>451</v>
      </c>
      <c r="T194" s="477"/>
      <c r="U194" s="477"/>
      <c r="V194" s="477"/>
      <c r="W194" s="477"/>
      <c r="X194" s="477"/>
      <c r="Y194" s="477"/>
      <c r="Z194" s="477"/>
      <c r="AA194" s="477"/>
      <c r="AB194" s="477"/>
      <c r="AC194" s="477"/>
      <c r="AD194" s="477"/>
      <c r="AE194" s="477"/>
      <c r="AF194" s="477"/>
      <c r="AG194" s="477"/>
      <c r="AH194" s="478"/>
      <c r="AI194" s="478"/>
      <c r="AJ194" s="478"/>
      <c r="BH194" s="7"/>
      <c r="BI194" s="7"/>
      <c r="BJ194" s="7"/>
      <c r="BK194" s="7"/>
      <c r="BL194" s="7"/>
      <c r="BM194" s="7"/>
      <c r="BO194" s="7"/>
      <c r="BP194" s="7"/>
      <c r="BQ194" s="7"/>
      <c r="BR194" s="7"/>
      <c r="BS194" s="7"/>
      <c r="BT194" s="7"/>
      <c r="BU194" s="7"/>
    </row>
    <row r="195" spans="2:73" ht="18" customHeight="1" outlineLevel="1">
      <c r="B195" s="11" t="s">
        <v>405</v>
      </c>
      <c r="C195" s="6" t="s">
        <v>31</v>
      </c>
      <c r="T195" s="477"/>
      <c r="U195" s="477"/>
      <c r="V195" s="477"/>
      <c r="W195" s="477"/>
      <c r="X195" s="477"/>
      <c r="Y195" s="477"/>
      <c r="Z195" s="477"/>
      <c r="AA195" s="477"/>
      <c r="AB195" s="477"/>
      <c r="AC195" s="477"/>
      <c r="AD195" s="477"/>
      <c r="AE195" s="477"/>
      <c r="AF195" s="477"/>
      <c r="AG195" s="477"/>
      <c r="AH195" s="478"/>
      <c r="AI195" s="478"/>
      <c r="AJ195" s="478"/>
      <c r="BH195" s="7"/>
      <c r="BI195" s="7"/>
      <c r="BJ195" s="7"/>
      <c r="BK195" s="7"/>
      <c r="BL195" s="7"/>
      <c r="BM195" s="7"/>
      <c r="BO195" s="7"/>
      <c r="BP195" s="7"/>
      <c r="BQ195" s="7"/>
      <c r="BR195" s="7"/>
      <c r="BS195" s="7"/>
      <c r="BT195" s="7"/>
      <c r="BU195" s="7"/>
    </row>
    <row r="196" spans="3:75" ht="18" customHeight="1" thickBot="1">
      <c r="C196" s="451" t="s">
        <v>17</v>
      </c>
      <c r="D196" s="451"/>
      <c r="E196" s="451"/>
      <c r="F196" s="451"/>
      <c r="G196" s="451"/>
      <c r="H196" s="451"/>
      <c r="I196" s="451"/>
      <c r="J196" s="451"/>
      <c r="K196" s="451"/>
      <c r="L196" s="451"/>
      <c r="M196" s="451"/>
      <c r="N196" s="451"/>
      <c r="O196" s="451"/>
      <c r="P196" s="451"/>
      <c r="Q196" s="451"/>
      <c r="R196" s="451"/>
      <c r="S196" s="451"/>
      <c r="T196" s="628">
        <f>+T182+T189</f>
        <v>4028356114</v>
      </c>
      <c r="U196" s="628"/>
      <c r="V196" s="628"/>
      <c r="W196" s="628"/>
      <c r="X196" s="628"/>
      <c r="Y196" s="628">
        <f>+Y182+Y189</f>
        <v>4049369748</v>
      </c>
      <c r="Z196" s="628"/>
      <c r="AA196" s="628"/>
      <c r="AB196" s="628"/>
      <c r="AC196" s="628">
        <f>+AC182+AC189</f>
        <v>4104459195</v>
      </c>
      <c r="AD196" s="628"/>
      <c r="AE196" s="628"/>
      <c r="AF196" s="628"/>
      <c r="AG196" s="628"/>
      <c r="AH196" s="628">
        <f>+AH182+AH189</f>
        <v>4080503467</v>
      </c>
      <c r="AI196" s="628"/>
      <c r="AJ196" s="628"/>
      <c r="AN196" s="11" t="s">
        <v>48</v>
      </c>
      <c r="AO196" s="11"/>
      <c r="AP196" s="11"/>
      <c r="AQ196" s="11"/>
      <c r="AR196" s="11"/>
      <c r="AS196" s="11"/>
      <c r="AT196" s="11"/>
      <c r="AU196" s="11"/>
      <c r="AV196" s="11"/>
      <c r="AW196" s="11"/>
      <c r="AX196" s="11"/>
      <c r="AY196" s="11"/>
      <c r="AZ196" s="11"/>
      <c r="BA196" s="11"/>
      <c r="BB196" s="11"/>
      <c r="BC196" s="11"/>
      <c r="BD196" s="11"/>
      <c r="BE196" s="11"/>
      <c r="BH196" s="517">
        <f>SUBTOTAL(9,BH182:BM188)</f>
        <v>0</v>
      </c>
      <c r="BI196" s="517"/>
      <c r="BJ196" s="517"/>
      <c r="BK196" s="517"/>
      <c r="BL196" s="517"/>
      <c r="BM196" s="517"/>
      <c r="BO196" s="517">
        <f>SUBTOTAL(9,BO182:BT188)</f>
        <v>0</v>
      </c>
      <c r="BP196" s="517"/>
      <c r="BQ196" s="517"/>
      <c r="BR196" s="517"/>
      <c r="BS196" s="517"/>
      <c r="BT196" s="517"/>
      <c r="BU196" s="55"/>
      <c r="BV196" s="56"/>
      <c r="BW196" s="56"/>
    </row>
    <row r="197" spans="3:73" ht="18" customHeight="1" outlineLevel="1" thickTop="1">
      <c r="C197" s="63"/>
      <c r="D197" s="63"/>
      <c r="E197" s="63"/>
      <c r="F197" s="63"/>
      <c r="G197" s="63"/>
      <c r="H197" s="63"/>
      <c r="I197" s="63"/>
      <c r="J197" s="63"/>
      <c r="K197" s="63"/>
      <c r="L197" s="63"/>
      <c r="M197" s="63"/>
      <c r="N197" s="63"/>
      <c r="O197" s="63"/>
      <c r="P197" s="63"/>
      <c r="Q197" s="63"/>
      <c r="R197" s="63"/>
      <c r="S197" s="63"/>
      <c r="T197" s="64"/>
      <c r="U197" s="64"/>
      <c r="V197" s="63"/>
      <c r="W197" s="63"/>
      <c r="X197" s="63"/>
      <c r="Y197" s="63"/>
      <c r="Z197" s="63"/>
      <c r="AA197" s="63"/>
      <c r="AB197" s="63"/>
      <c r="AE197" s="625"/>
      <c r="AF197" s="625"/>
      <c r="AG197" s="625"/>
      <c r="AH197" s="625"/>
      <c r="AI197" s="625"/>
      <c r="AJ197" s="625"/>
      <c r="AN197" s="63" t="s">
        <v>49</v>
      </c>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O197" s="626"/>
      <c r="BP197" s="626"/>
      <c r="BQ197" s="626"/>
      <c r="BR197" s="626"/>
      <c r="BS197" s="626"/>
      <c r="BT197" s="626"/>
      <c r="BU197" s="7"/>
    </row>
    <row r="198" spans="1:57" ht="30.75" customHeight="1">
      <c r="A198" s="11">
        <v>5</v>
      </c>
      <c r="B198" s="11" t="s">
        <v>8</v>
      </c>
      <c r="C198" s="629" t="s">
        <v>452</v>
      </c>
      <c r="D198" s="629"/>
      <c r="E198" s="629"/>
      <c r="F198" s="629"/>
      <c r="G198" s="629"/>
      <c r="H198" s="629"/>
      <c r="I198" s="629"/>
      <c r="J198" s="629"/>
      <c r="K198" s="629"/>
      <c r="L198" s="629"/>
      <c r="M198" s="629"/>
      <c r="N198" s="629"/>
      <c r="O198" s="629"/>
      <c r="P198" s="629"/>
      <c r="Q198" s="629"/>
      <c r="R198" s="629"/>
      <c r="S198" s="629"/>
      <c r="T198" s="629"/>
      <c r="U198" s="629"/>
      <c r="V198" s="629"/>
      <c r="W198" s="451" t="s">
        <v>19</v>
      </c>
      <c r="X198" s="451"/>
      <c r="Y198" s="451"/>
      <c r="Z198" s="451"/>
      <c r="AA198" s="451"/>
      <c r="AB198" s="451"/>
      <c r="AC198" s="21"/>
      <c r="AD198" s="21"/>
      <c r="AE198" s="530" t="s">
        <v>20</v>
      </c>
      <c r="AF198" s="530"/>
      <c r="AG198" s="530"/>
      <c r="AH198" s="530"/>
      <c r="AI198" s="530"/>
      <c r="AJ198" s="530"/>
      <c r="AL198" s="11">
        <v>4</v>
      </c>
      <c r="AM198" s="11" t="s">
        <v>8</v>
      </c>
      <c r="AN198" s="21" t="s">
        <v>50</v>
      </c>
      <c r="AO198" s="21"/>
      <c r="AP198" s="21"/>
      <c r="AQ198" s="21"/>
      <c r="AR198" s="21"/>
      <c r="AS198" s="21"/>
      <c r="AT198" s="21"/>
      <c r="AU198" s="21"/>
      <c r="AV198" s="21"/>
      <c r="AW198" s="21"/>
      <c r="AX198" s="21"/>
      <c r="AY198" s="21"/>
      <c r="AZ198" s="21"/>
      <c r="BA198" s="21"/>
      <c r="BB198" s="21"/>
      <c r="BC198" s="21"/>
      <c r="BD198" s="21"/>
      <c r="BE198" s="21"/>
    </row>
    <row r="199" spans="3:73" ht="29.25" customHeight="1">
      <c r="C199" s="49"/>
      <c r="D199" s="49"/>
      <c r="E199" s="49"/>
      <c r="F199" s="49"/>
      <c r="G199" s="49"/>
      <c r="H199" s="49"/>
      <c r="I199" s="49"/>
      <c r="J199" s="49"/>
      <c r="K199" s="49"/>
      <c r="L199" s="49"/>
      <c r="M199" s="49"/>
      <c r="N199" s="49"/>
      <c r="O199" s="49"/>
      <c r="P199" s="49"/>
      <c r="Q199" s="49"/>
      <c r="R199" s="49"/>
      <c r="S199" s="49"/>
      <c r="T199" s="45"/>
      <c r="U199" s="45"/>
      <c r="W199" s="627" t="s">
        <v>21</v>
      </c>
      <c r="X199" s="627"/>
      <c r="Y199" s="522" t="s">
        <v>22</v>
      </c>
      <c r="Z199" s="522"/>
      <c r="AA199" s="522"/>
      <c r="AB199" s="522"/>
      <c r="AC199" s="16"/>
      <c r="AD199" s="16"/>
      <c r="AE199" s="627" t="s">
        <v>21</v>
      </c>
      <c r="AF199" s="627"/>
      <c r="AG199" s="522" t="s">
        <v>22</v>
      </c>
      <c r="AH199" s="522"/>
      <c r="AI199" s="522"/>
      <c r="AJ199" s="522"/>
      <c r="AN199" s="49"/>
      <c r="AO199" s="49"/>
      <c r="AP199" s="49"/>
      <c r="AQ199" s="49"/>
      <c r="AR199" s="49"/>
      <c r="AS199" s="49"/>
      <c r="AT199" s="49"/>
      <c r="AU199" s="49"/>
      <c r="AV199" s="49"/>
      <c r="AW199" s="49"/>
      <c r="AX199" s="49"/>
      <c r="AY199" s="49"/>
      <c r="AZ199" s="49"/>
      <c r="BA199" s="49"/>
      <c r="BB199" s="49"/>
      <c r="BC199" s="49"/>
      <c r="BD199" s="49"/>
      <c r="BE199" s="49"/>
      <c r="BH199" s="50"/>
      <c r="BI199" s="50"/>
      <c r="BJ199" s="50"/>
      <c r="BK199" s="50"/>
      <c r="BL199" s="50"/>
      <c r="BM199" s="50"/>
      <c r="BO199" s="50"/>
      <c r="BP199" s="50"/>
      <c r="BQ199" s="50"/>
      <c r="BR199" s="50"/>
      <c r="BS199" s="50"/>
      <c r="BT199" s="50"/>
      <c r="BU199" s="50"/>
    </row>
    <row r="200" spans="2:73" ht="18" customHeight="1">
      <c r="B200" s="11" t="s">
        <v>414</v>
      </c>
      <c r="C200" s="6" t="s">
        <v>453</v>
      </c>
      <c r="T200" s="452"/>
      <c r="U200" s="452"/>
      <c r="W200" s="621"/>
      <c r="X200" s="621"/>
      <c r="Y200" s="621"/>
      <c r="Z200" s="621"/>
      <c r="AA200" s="621"/>
      <c r="AB200" s="621"/>
      <c r="AC200" s="51"/>
      <c r="AD200" s="51"/>
      <c r="AE200" s="621"/>
      <c r="AF200" s="621"/>
      <c r="AG200" s="621"/>
      <c r="AH200" s="621"/>
      <c r="AI200" s="621"/>
      <c r="AJ200" s="621"/>
      <c r="AN200" s="62" t="s">
        <v>51</v>
      </c>
      <c r="BH200" s="516"/>
      <c r="BI200" s="516"/>
      <c r="BJ200" s="516"/>
      <c r="BK200" s="516"/>
      <c r="BL200" s="516"/>
      <c r="BM200" s="516"/>
      <c r="BO200" s="620"/>
      <c r="BP200" s="620"/>
      <c r="BQ200" s="620"/>
      <c r="BR200" s="620"/>
      <c r="BS200" s="620"/>
      <c r="BT200" s="620"/>
      <c r="BU200" s="9"/>
    </row>
    <row r="201" spans="2:73" ht="18" customHeight="1">
      <c r="B201" s="11" t="s">
        <v>423</v>
      </c>
      <c r="C201" s="6" t="s">
        <v>454</v>
      </c>
      <c r="T201" s="13"/>
      <c r="U201" s="13"/>
      <c r="W201" s="476"/>
      <c r="X201" s="476"/>
      <c r="Y201" s="623"/>
      <c r="Z201" s="623"/>
      <c r="AA201" s="623"/>
      <c r="AB201" s="623"/>
      <c r="AC201" s="51"/>
      <c r="AD201" s="51"/>
      <c r="AE201" s="476"/>
      <c r="AF201" s="476"/>
      <c r="AG201" s="476"/>
      <c r="AH201" s="476"/>
      <c r="AI201" s="476"/>
      <c r="AJ201" s="476"/>
      <c r="AN201" s="62"/>
      <c r="BH201" s="15"/>
      <c r="BI201" s="15"/>
      <c r="BJ201" s="15"/>
      <c r="BK201" s="15"/>
      <c r="BL201" s="15"/>
      <c r="BM201" s="15"/>
      <c r="BO201" s="9"/>
      <c r="BP201" s="9"/>
      <c r="BQ201" s="9"/>
      <c r="BR201" s="9"/>
      <c r="BS201" s="9"/>
      <c r="BT201" s="9"/>
      <c r="BU201" s="9"/>
    </row>
    <row r="202" spans="2:73" ht="18" customHeight="1">
      <c r="B202" s="11" t="s">
        <v>436</v>
      </c>
      <c r="C202" s="6" t="s">
        <v>455</v>
      </c>
      <c r="T202" s="13"/>
      <c r="U202" s="13"/>
      <c r="W202" s="476"/>
      <c r="X202" s="476"/>
      <c r="Y202" s="623"/>
      <c r="Z202" s="623"/>
      <c r="AA202" s="623"/>
      <c r="AB202" s="623"/>
      <c r="AC202" s="51"/>
      <c r="AD202" s="51"/>
      <c r="AE202" s="476"/>
      <c r="AF202" s="476"/>
      <c r="AG202" s="476"/>
      <c r="AH202" s="476"/>
      <c r="AI202" s="476"/>
      <c r="AJ202" s="476"/>
      <c r="AN202" s="62"/>
      <c r="BH202" s="15"/>
      <c r="BI202" s="15"/>
      <c r="BJ202" s="15"/>
      <c r="BK202" s="15"/>
      <c r="BL202" s="15"/>
      <c r="BM202" s="15"/>
      <c r="BO202" s="9"/>
      <c r="BP202" s="9"/>
      <c r="BQ202" s="9"/>
      <c r="BR202" s="9"/>
      <c r="BS202" s="9"/>
      <c r="BT202" s="9"/>
      <c r="BU202" s="9"/>
    </row>
    <row r="203" spans="2:73" ht="18" customHeight="1">
      <c r="B203" s="11" t="s">
        <v>456</v>
      </c>
      <c r="C203" s="6" t="s">
        <v>457</v>
      </c>
      <c r="T203" s="13"/>
      <c r="U203" s="13"/>
      <c r="W203" s="476"/>
      <c r="X203" s="476"/>
      <c r="Y203" s="623"/>
      <c r="Z203" s="623"/>
      <c r="AA203" s="623"/>
      <c r="AB203" s="623"/>
      <c r="AC203" s="51"/>
      <c r="AD203" s="51"/>
      <c r="AE203" s="476"/>
      <c r="AF203" s="476"/>
      <c r="AG203" s="476"/>
      <c r="AH203" s="476"/>
      <c r="AI203" s="476"/>
      <c r="AJ203" s="476"/>
      <c r="AN203" s="62"/>
      <c r="BH203" s="15"/>
      <c r="BI203" s="15"/>
      <c r="BJ203" s="15"/>
      <c r="BK203" s="15"/>
      <c r="BL203" s="15"/>
      <c r="BM203" s="15"/>
      <c r="BO203" s="9"/>
      <c r="BP203" s="9"/>
      <c r="BQ203" s="9"/>
      <c r="BR203" s="9"/>
      <c r="BS203" s="9"/>
      <c r="BT203" s="9"/>
      <c r="BU203" s="9"/>
    </row>
    <row r="204" spans="3:73" ht="18" customHeight="1" thickBot="1">
      <c r="C204" s="451" t="s">
        <v>17</v>
      </c>
      <c r="D204" s="451"/>
      <c r="E204" s="451"/>
      <c r="F204" s="451"/>
      <c r="G204" s="451"/>
      <c r="H204" s="451"/>
      <c r="I204" s="451"/>
      <c r="J204" s="451"/>
      <c r="K204" s="451"/>
      <c r="L204" s="451"/>
      <c r="M204" s="451"/>
      <c r="N204" s="451"/>
      <c r="O204" s="451"/>
      <c r="P204" s="451"/>
      <c r="Q204" s="451"/>
      <c r="R204" s="451"/>
      <c r="S204" s="451"/>
      <c r="T204" s="11"/>
      <c r="W204" s="622">
        <f>SUBTOTAL(9,W200:AB203)</f>
        <v>0</v>
      </c>
      <c r="X204" s="622"/>
      <c r="Y204" s="622"/>
      <c r="Z204" s="622"/>
      <c r="AA204" s="622"/>
      <c r="AB204" s="622"/>
      <c r="AC204" s="51"/>
      <c r="AD204" s="51"/>
      <c r="AE204" s="170">
        <f>SUBTOTAL(9,AE200:AJ203)</f>
        <v>0</v>
      </c>
      <c r="AF204" s="170"/>
      <c r="AG204" s="170"/>
      <c r="AH204" s="170"/>
      <c r="AI204" s="170"/>
      <c r="AJ204" s="170"/>
      <c r="AN204" s="11" t="s">
        <v>18</v>
      </c>
      <c r="AO204" s="11"/>
      <c r="AP204" s="11"/>
      <c r="AQ204" s="11"/>
      <c r="AR204" s="11"/>
      <c r="AS204" s="11"/>
      <c r="AT204" s="11"/>
      <c r="AU204" s="11"/>
      <c r="AV204" s="11"/>
      <c r="AW204" s="11"/>
      <c r="AX204" s="11"/>
      <c r="AY204" s="11"/>
      <c r="AZ204" s="11"/>
      <c r="BA204" s="11"/>
      <c r="BB204" s="11"/>
      <c r="BC204" s="11"/>
      <c r="BD204" s="11"/>
      <c r="BE204" s="11"/>
      <c r="BH204" s="517">
        <f>SUBTOTAL(9,BH200:BM203)</f>
        <v>0</v>
      </c>
      <c r="BI204" s="517"/>
      <c r="BJ204" s="517"/>
      <c r="BK204" s="517"/>
      <c r="BL204" s="517"/>
      <c r="BM204" s="517"/>
      <c r="BO204" s="517">
        <f>SUBTOTAL(9,BO200:BT203)</f>
        <v>0</v>
      </c>
      <c r="BP204" s="517"/>
      <c r="BQ204" s="517"/>
      <c r="BR204" s="517"/>
      <c r="BS204" s="517"/>
      <c r="BT204" s="517"/>
      <c r="BU204" s="55"/>
    </row>
    <row r="205" spans="3:65" ht="11.25" customHeight="1" thickTop="1">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row>
    <row r="206" spans="1:65" ht="20.25" customHeight="1">
      <c r="A206" s="11">
        <v>6</v>
      </c>
      <c r="B206" s="11" t="s">
        <v>458</v>
      </c>
      <c r="C206" s="63"/>
      <c r="D206" s="63"/>
      <c r="E206" s="63"/>
      <c r="F206" s="63"/>
      <c r="G206" s="63"/>
      <c r="H206" s="63"/>
      <c r="I206" s="63"/>
      <c r="J206" s="63"/>
      <c r="K206" s="63"/>
      <c r="L206" s="63"/>
      <c r="M206" s="63"/>
      <c r="N206" s="451" t="s">
        <v>19</v>
      </c>
      <c r="O206" s="451"/>
      <c r="P206" s="451"/>
      <c r="Q206" s="451"/>
      <c r="R206" s="451"/>
      <c r="S206" s="451"/>
      <c r="T206" s="451"/>
      <c r="U206" s="451"/>
      <c r="V206" s="451"/>
      <c r="W206" s="451"/>
      <c r="X206" s="451"/>
      <c r="Y206" s="451"/>
      <c r="Z206" s="451"/>
      <c r="AA206" s="21"/>
      <c r="AB206" s="208" t="s">
        <v>20</v>
      </c>
      <c r="AC206" s="208"/>
      <c r="AD206" s="208"/>
      <c r="AE206" s="208"/>
      <c r="AF206" s="208"/>
      <c r="AG206" s="208"/>
      <c r="AH206" s="208"/>
      <c r="AI206" s="208"/>
      <c r="AJ206" s="208"/>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row>
    <row r="207" spans="3:65" ht="44.25" customHeight="1">
      <c r="C207" s="63"/>
      <c r="D207" s="63"/>
      <c r="E207" s="63"/>
      <c r="F207" s="63"/>
      <c r="G207" s="63"/>
      <c r="H207" s="63"/>
      <c r="I207" s="63"/>
      <c r="J207" s="63"/>
      <c r="K207" s="63"/>
      <c r="L207" s="63"/>
      <c r="M207" s="63"/>
      <c r="N207" s="464" t="s">
        <v>432</v>
      </c>
      <c r="O207" s="464"/>
      <c r="P207" s="464"/>
      <c r="Q207" s="464"/>
      <c r="R207" s="464"/>
      <c r="S207" s="464" t="s">
        <v>459</v>
      </c>
      <c r="T207" s="464"/>
      <c r="U207" s="464"/>
      <c r="V207" s="464"/>
      <c r="W207" s="464" t="s">
        <v>460</v>
      </c>
      <c r="X207" s="464"/>
      <c r="Y207" s="464"/>
      <c r="Z207" s="464"/>
      <c r="AA207" s="464" t="s">
        <v>459</v>
      </c>
      <c r="AB207" s="464"/>
      <c r="AC207" s="464"/>
      <c r="AD207" s="464"/>
      <c r="AE207" s="464"/>
      <c r="AF207" s="464"/>
      <c r="AG207" s="464" t="s">
        <v>460</v>
      </c>
      <c r="AH207" s="464"/>
      <c r="AI207" s="464"/>
      <c r="AJ207" s="464"/>
      <c r="AK207" s="198"/>
      <c r="AL207" s="198"/>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row>
    <row r="208" spans="1:65" ht="108.75" customHeight="1">
      <c r="A208" s="21"/>
      <c r="B208" s="201" t="s">
        <v>405</v>
      </c>
      <c r="C208" s="624" t="s">
        <v>461</v>
      </c>
      <c r="D208" s="624"/>
      <c r="E208" s="624"/>
      <c r="F208" s="624"/>
      <c r="G208" s="624"/>
      <c r="H208" s="624"/>
      <c r="I208" s="624"/>
      <c r="J208" s="624"/>
      <c r="K208" s="624"/>
      <c r="L208" s="624"/>
      <c r="M208" s="624"/>
      <c r="N208" s="624"/>
      <c r="O208" s="624"/>
      <c r="P208" s="624"/>
      <c r="Q208" s="624"/>
      <c r="R208" s="624"/>
      <c r="S208" s="463">
        <v>6842191742</v>
      </c>
      <c r="T208" s="463"/>
      <c r="U208" s="463"/>
      <c r="V208" s="463"/>
      <c r="W208" s="624"/>
      <c r="X208" s="624"/>
      <c r="Y208" s="624"/>
      <c r="Z208" s="624"/>
      <c r="AA208" s="624">
        <v>7817903205</v>
      </c>
      <c r="AB208" s="624"/>
      <c r="AC208" s="624"/>
      <c r="AD208" s="624"/>
      <c r="AE208" s="624"/>
      <c r="AF208" s="624"/>
      <c r="AG208" s="624"/>
      <c r="AH208" s="624"/>
      <c r="AI208" s="624"/>
      <c r="AJ208" s="624"/>
      <c r="AL208" s="21"/>
      <c r="AM208" s="21"/>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row>
    <row r="209" spans="2:65" ht="93.75" customHeight="1">
      <c r="B209" s="203"/>
      <c r="C209" s="624" t="s">
        <v>462</v>
      </c>
      <c r="D209" s="624"/>
      <c r="E209" s="624"/>
      <c r="F209" s="624"/>
      <c r="G209" s="624"/>
      <c r="H209" s="624"/>
      <c r="I209" s="624"/>
      <c r="J209" s="624"/>
      <c r="K209" s="624"/>
      <c r="L209" s="624"/>
      <c r="M209" s="624"/>
      <c r="N209" s="624"/>
      <c r="O209" s="624"/>
      <c r="P209" s="624"/>
      <c r="Q209" s="624"/>
      <c r="R209" s="624"/>
      <c r="S209" s="624"/>
      <c r="T209" s="624"/>
      <c r="U209" s="624"/>
      <c r="V209" s="624"/>
      <c r="W209" s="624"/>
      <c r="X209" s="624"/>
      <c r="Y209" s="624"/>
      <c r="Z209" s="624"/>
      <c r="AA209" s="624"/>
      <c r="AB209" s="624"/>
      <c r="AC209" s="624"/>
      <c r="AD209" s="624"/>
      <c r="AE209" s="624"/>
      <c r="AF209" s="624"/>
      <c r="AG209" s="624"/>
      <c r="AH209" s="624"/>
      <c r="AI209" s="624"/>
      <c r="AJ209" s="624"/>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row>
    <row r="210" spans="2:65" ht="76.5" customHeight="1">
      <c r="B210" s="203" t="s">
        <v>405</v>
      </c>
      <c r="C210" s="624" t="s">
        <v>463</v>
      </c>
      <c r="D210" s="624"/>
      <c r="E210" s="624"/>
      <c r="F210" s="624"/>
      <c r="G210" s="624"/>
      <c r="H210" s="624"/>
      <c r="I210" s="624"/>
      <c r="J210" s="624"/>
      <c r="K210" s="624"/>
      <c r="L210" s="624"/>
      <c r="M210" s="624"/>
      <c r="N210" s="624"/>
      <c r="O210" s="624"/>
      <c r="P210" s="624"/>
      <c r="Q210" s="624"/>
      <c r="R210" s="624"/>
      <c r="S210" s="624"/>
      <c r="T210" s="624"/>
      <c r="U210" s="624"/>
      <c r="V210" s="624"/>
      <c r="W210" s="624"/>
      <c r="X210" s="624"/>
      <c r="Y210" s="624"/>
      <c r="Z210" s="624"/>
      <c r="AA210" s="624"/>
      <c r="AB210" s="624"/>
      <c r="AC210" s="624"/>
      <c r="AD210" s="624"/>
      <c r="AE210" s="624"/>
      <c r="AF210" s="624"/>
      <c r="AG210" s="624"/>
      <c r="AH210" s="624"/>
      <c r="AI210" s="624"/>
      <c r="AJ210" s="624"/>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row>
    <row r="211" spans="2:65" ht="21" customHeight="1">
      <c r="B211" s="203" t="s">
        <v>405</v>
      </c>
      <c r="C211" s="204" t="s">
        <v>464</v>
      </c>
      <c r="D211" s="204"/>
      <c r="E211" s="204"/>
      <c r="F211" s="204"/>
      <c r="G211" s="204"/>
      <c r="H211" s="204"/>
      <c r="I211" s="204"/>
      <c r="J211" s="204"/>
      <c r="K211" s="204"/>
      <c r="L211" s="204"/>
      <c r="M211" s="204"/>
      <c r="N211" s="204"/>
      <c r="O211" s="204"/>
      <c r="P211" s="204"/>
      <c r="Q211" s="204"/>
      <c r="R211" s="204"/>
      <c r="S211" s="624"/>
      <c r="T211" s="624"/>
      <c r="U211" s="624"/>
      <c r="V211" s="467"/>
      <c r="W211" s="467"/>
      <c r="X211" s="467"/>
      <c r="Y211" s="467"/>
      <c r="Z211" s="467"/>
      <c r="AA211" s="467"/>
      <c r="AB211" s="467"/>
      <c r="AC211" s="467"/>
      <c r="AD211" s="467"/>
      <c r="AE211" s="467"/>
      <c r="AF211" s="473"/>
      <c r="AG211" s="473"/>
      <c r="AH211" s="473"/>
      <c r="AI211" s="473"/>
      <c r="AJ211" s="47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row>
    <row r="212" spans="2:65" ht="12" customHeight="1">
      <c r="B212" s="203"/>
      <c r="C212" s="204"/>
      <c r="D212" s="204"/>
      <c r="E212" s="204"/>
      <c r="F212" s="204"/>
      <c r="G212" s="204"/>
      <c r="H212" s="204"/>
      <c r="I212" s="204"/>
      <c r="J212" s="204"/>
      <c r="K212" s="204"/>
      <c r="L212" s="204"/>
      <c r="M212" s="204"/>
      <c r="N212" s="204"/>
      <c r="O212" s="204"/>
      <c r="P212" s="204"/>
      <c r="Q212" s="204"/>
      <c r="R212" s="204"/>
      <c r="S212" s="202"/>
      <c r="T212" s="202"/>
      <c r="U212" s="202"/>
      <c r="V212" s="205"/>
      <c r="W212" s="205"/>
      <c r="X212" s="205"/>
      <c r="Y212" s="205"/>
      <c r="Z212" s="205"/>
      <c r="AA212" s="205"/>
      <c r="AB212" s="205"/>
      <c r="AC212" s="205"/>
      <c r="AD212" s="205"/>
      <c r="AE212" s="205"/>
      <c r="AF212" s="206"/>
      <c r="AG212" s="206"/>
      <c r="AH212" s="206"/>
      <c r="AI212" s="206"/>
      <c r="AJ212" s="206"/>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row>
    <row r="213" spans="2:65" ht="15" customHeight="1">
      <c r="B213" s="468" t="s">
        <v>17</v>
      </c>
      <c r="C213" s="468"/>
      <c r="D213" s="468"/>
      <c r="E213" s="468"/>
      <c r="F213" s="468"/>
      <c r="G213" s="468"/>
      <c r="H213" s="468"/>
      <c r="I213" s="468"/>
      <c r="J213" s="468"/>
      <c r="K213" s="468"/>
      <c r="L213" s="468"/>
      <c r="M213" s="468"/>
      <c r="N213" s="468"/>
      <c r="O213" s="468"/>
      <c r="P213" s="468"/>
      <c r="Q213" s="468"/>
      <c r="R213" s="468"/>
      <c r="S213" s="463">
        <f>+S208+S210+S211</f>
        <v>6842191742</v>
      </c>
      <c r="T213" s="463"/>
      <c r="U213" s="463"/>
      <c r="V213" s="463"/>
      <c r="W213" s="450">
        <f>+Y208+Y210+Y211</f>
        <v>0</v>
      </c>
      <c r="X213" s="450"/>
      <c r="Y213" s="450"/>
      <c r="Z213" s="450"/>
      <c r="AA213" s="468">
        <f>+AA208+AB211</f>
        <v>7817903205</v>
      </c>
      <c r="AB213" s="468"/>
      <c r="AC213" s="468"/>
      <c r="AD213" s="468"/>
      <c r="AE213" s="468"/>
      <c r="AF213" s="468"/>
      <c r="AG213" s="450">
        <f>+AH208+AH210+AH211</f>
        <v>0</v>
      </c>
      <c r="AH213" s="450"/>
      <c r="AI213" s="450"/>
      <c r="AJ213" s="450"/>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row>
    <row r="214" spans="3:65" ht="12" customHeight="1">
      <c r="C214" s="63"/>
      <c r="D214" s="66"/>
      <c r="E214" s="63"/>
      <c r="F214" s="63"/>
      <c r="G214" s="63"/>
      <c r="H214" s="63"/>
      <c r="I214" s="63"/>
      <c r="J214" s="63"/>
      <c r="K214" s="63"/>
      <c r="L214" s="63"/>
      <c r="M214" s="63"/>
      <c r="N214" s="63"/>
      <c r="O214" s="63"/>
      <c r="P214" s="63"/>
      <c r="Q214" s="63"/>
      <c r="R214" s="63"/>
      <c r="S214" s="185"/>
      <c r="T214" s="185"/>
      <c r="U214" s="185"/>
      <c r="V214" s="174"/>
      <c r="W214" s="174"/>
      <c r="X214" s="174"/>
      <c r="Y214" s="174"/>
      <c r="Z214" s="174"/>
      <c r="AA214" s="174"/>
      <c r="AB214" s="174"/>
      <c r="AC214" s="174"/>
      <c r="AD214" s="174"/>
      <c r="AE214" s="174"/>
      <c r="AF214" s="137"/>
      <c r="AG214" s="137"/>
      <c r="AH214" s="137"/>
      <c r="AI214" s="137"/>
      <c r="AJ214" s="137"/>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row>
    <row r="215" spans="1:65" ht="15" customHeight="1">
      <c r="A215" s="11">
        <v>7</v>
      </c>
      <c r="B215" s="11" t="s">
        <v>34</v>
      </c>
      <c r="C215" s="63"/>
      <c r="D215" s="63"/>
      <c r="E215" s="63"/>
      <c r="F215" s="63"/>
      <c r="G215" s="63"/>
      <c r="H215" s="63"/>
      <c r="I215" s="63"/>
      <c r="J215" s="63"/>
      <c r="K215" s="63"/>
      <c r="L215" s="63"/>
      <c r="M215" s="63"/>
      <c r="N215" s="63"/>
      <c r="O215" s="63"/>
      <c r="P215" s="63"/>
      <c r="Q215" s="63"/>
      <c r="R215" s="63"/>
      <c r="S215" s="63"/>
      <c r="T215" s="456" t="s">
        <v>19</v>
      </c>
      <c r="U215" s="456"/>
      <c r="V215" s="456"/>
      <c r="W215" s="456"/>
      <c r="X215" s="456"/>
      <c r="Y215" s="456"/>
      <c r="Z215" s="456"/>
      <c r="AA215" s="456"/>
      <c r="AB215" s="451" t="s">
        <v>20</v>
      </c>
      <c r="AC215" s="451"/>
      <c r="AD215" s="451"/>
      <c r="AE215" s="451"/>
      <c r="AF215" s="451"/>
      <c r="AG215" s="451"/>
      <c r="AH215" s="451"/>
      <c r="AI215" s="451"/>
      <c r="AJ215" s="451"/>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row>
    <row r="216" spans="3:65" ht="15" customHeight="1">
      <c r="C216" s="63"/>
      <c r="D216" s="63"/>
      <c r="E216" s="63"/>
      <c r="F216" s="63"/>
      <c r="G216" s="63"/>
      <c r="H216" s="63"/>
      <c r="I216" s="63"/>
      <c r="J216" s="63"/>
      <c r="K216" s="63"/>
      <c r="L216" s="63"/>
      <c r="M216" s="63"/>
      <c r="N216" s="63"/>
      <c r="O216" s="63"/>
      <c r="P216" s="63"/>
      <c r="Q216" s="63"/>
      <c r="R216" s="63"/>
      <c r="S216" s="63"/>
      <c r="T216" s="469" t="s">
        <v>432</v>
      </c>
      <c r="U216" s="469"/>
      <c r="V216" s="469"/>
      <c r="W216" s="469"/>
      <c r="X216" s="63"/>
      <c r="Y216" s="469" t="s">
        <v>434</v>
      </c>
      <c r="Z216" s="469"/>
      <c r="AA216" s="469"/>
      <c r="AB216" s="469" t="s">
        <v>432</v>
      </c>
      <c r="AC216" s="469"/>
      <c r="AD216" s="469"/>
      <c r="AE216" s="469"/>
      <c r="AF216" s="469"/>
      <c r="AG216" s="469" t="s">
        <v>434</v>
      </c>
      <c r="AH216" s="469"/>
      <c r="AI216" s="469"/>
      <c r="AJ216" s="469"/>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row>
    <row r="217" spans="2:65" ht="15" customHeight="1">
      <c r="B217" s="11" t="s">
        <v>405</v>
      </c>
      <c r="C217" s="63" t="s">
        <v>465</v>
      </c>
      <c r="D217" s="63"/>
      <c r="E217" s="63"/>
      <c r="F217" s="63"/>
      <c r="G217" s="63"/>
      <c r="H217" s="63"/>
      <c r="I217" s="63"/>
      <c r="J217" s="63"/>
      <c r="K217" s="63"/>
      <c r="L217" s="63"/>
      <c r="M217" s="63"/>
      <c r="N217" s="63"/>
      <c r="O217" s="63"/>
      <c r="P217" s="63"/>
      <c r="Q217" s="63"/>
      <c r="R217" s="63"/>
      <c r="S217" s="63"/>
      <c r="T217" s="469"/>
      <c r="U217" s="469"/>
      <c r="V217" s="469"/>
      <c r="W217" s="469"/>
      <c r="X217" s="63"/>
      <c r="Y217" s="469"/>
      <c r="Z217" s="469"/>
      <c r="AA217" s="469"/>
      <c r="AB217" s="469"/>
      <c r="AC217" s="469"/>
      <c r="AD217" s="469"/>
      <c r="AE217" s="469"/>
      <c r="AF217" s="469"/>
      <c r="AG217" s="454"/>
      <c r="AH217" s="454"/>
      <c r="AI217" s="454"/>
      <c r="AJ217" s="454"/>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row>
    <row r="218" spans="2:65" ht="15" customHeight="1">
      <c r="B218" s="11" t="s">
        <v>405</v>
      </c>
      <c r="C218" s="63" t="s">
        <v>37</v>
      </c>
      <c r="D218" s="63"/>
      <c r="E218" s="63"/>
      <c r="F218" s="63"/>
      <c r="G218" s="63"/>
      <c r="H218" s="63"/>
      <c r="I218" s="63"/>
      <c r="J218" s="63"/>
      <c r="K218" s="63"/>
      <c r="L218" s="63"/>
      <c r="M218" s="63"/>
      <c r="N218" s="63"/>
      <c r="O218" s="63"/>
      <c r="P218" s="63"/>
      <c r="Q218" s="63"/>
      <c r="R218" s="63"/>
      <c r="S218" s="63"/>
      <c r="T218" s="469"/>
      <c r="U218" s="469"/>
      <c r="V218" s="469"/>
      <c r="W218" s="469"/>
      <c r="X218" s="63"/>
      <c r="Y218" s="469"/>
      <c r="Z218" s="469"/>
      <c r="AA218" s="469"/>
      <c r="AB218" s="469"/>
      <c r="AC218" s="469"/>
      <c r="AD218" s="469"/>
      <c r="AE218" s="469"/>
      <c r="AF218" s="469"/>
      <c r="AG218" s="454"/>
      <c r="AH218" s="454"/>
      <c r="AI218" s="454"/>
      <c r="AJ218" s="454"/>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row>
    <row r="219" spans="2:65" ht="15" customHeight="1">
      <c r="B219" s="11" t="s">
        <v>405</v>
      </c>
      <c r="C219" s="63" t="s">
        <v>39</v>
      </c>
      <c r="D219" s="63"/>
      <c r="E219" s="63"/>
      <c r="F219" s="63"/>
      <c r="G219" s="63"/>
      <c r="H219" s="63"/>
      <c r="I219" s="63"/>
      <c r="J219" s="63"/>
      <c r="K219" s="63"/>
      <c r="L219" s="63"/>
      <c r="M219" s="63"/>
      <c r="N219" s="63"/>
      <c r="O219" s="63"/>
      <c r="P219" s="63"/>
      <c r="Q219" s="63"/>
      <c r="R219" s="63"/>
      <c r="S219" s="63"/>
      <c r="T219" s="469"/>
      <c r="U219" s="469"/>
      <c r="V219" s="469"/>
      <c r="W219" s="469"/>
      <c r="X219" s="63"/>
      <c r="Y219" s="469"/>
      <c r="Z219" s="469"/>
      <c r="AA219" s="469"/>
      <c r="AB219" s="469"/>
      <c r="AC219" s="469"/>
      <c r="AD219" s="469"/>
      <c r="AE219" s="469"/>
      <c r="AF219" s="469"/>
      <c r="AG219" s="454"/>
      <c r="AH219" s="454"/>
      <c r="AI219" s="454"/>
      <c r="AJ219" s="454"/>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row>
    <row r="220" spans="2:65" ht="15" customHeight="1">
      <c r="B220" s="11" t="s">
        <v>405</v>
      </c>
      <c r="C220" s="63" t="s">
        <v>41</v>
      </c>
      <c r="D220" s="63"/>
      <c r="E220" s="63"/>
      <c r="F220" s="63"/>
      <c r="G220" s="63"/>
      <c r="H220" s="63"/>
      <c r="I220" s="63"/>
      <c r="J220" s="63"/>
      <c r="K220" s="63"/>
      <c r="L220" s="63"/>
      <c r="M220" s="63"/>
      <c r="N220" s="63"/>
      <c r="O220" s="63"/>
      <c r="P220" s="63"/>
      <c r="Q220" s="63"/>
      <c r="R220" s="63"/>
      <c r="S220" s="63"/>
      <c r="T220" s="469"/>
      <c r="U220" s="469"/>
      <c r="V220" s="469"/>
      <c r="W220" s="469"/>
      <c r="X220" s="63"/>
      <c r="Y220" s="469"/>
      <c r="Z220" s="469"/>
      <c r="AA220" s="469"/>
      <c r="AB220" s="469"/>
      <c r="AC220" s="469"/>
      <c r="AD220" s="469"/>
      <c r="AE220" s="469"/>
      <c r="AF220" s="469"/>
      <c r="AG220" s="454"/>
      <c r="AH220" s="454"/>
      <c r="AI220" s="454"/>
      <c r="AJ220" s="454"/>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row>
    <row r="221" spans="2:65" ht="15" customHeight="1">
      <c r="B221" s="11" t="s">
        <v>405</v>
      </c>
      <c r="C221" s="63" t="s">
        <v>43</v>
      </c>
      <c r="D221" s="63"/>
      <c r="E221" s="63"/>
      <c r="F221" s="63"/>
      <c r="G221" s="63"/>
      <c r="H221" s="63"/>
      <c r="I221" s="63"/>
      <c r="J221" s="63"/>
      <c r="K221" s="63"/>
      <c r="L221" s="63"/>
      <c r="M221" s="63"/>
      <c r="N221" s="63"/>
      <c r="O221" s="63"/>
      <c r="P221" s="63"/>
      <c r="Q221" s="63"/>
      <c r="R221" s="63"/>
      <c r="S221" s="63"/>
      <c r="T221" s="469"/>
      <c r="U221" s="469"/>
      <c r="V221" s="469"/>
      <c r="W221" s="469"/>
      <c r="X221" s="63"/>
      <c r="Y221" s="469"/>
      <c r="Z221" s="469"/>
      <c r="AA221" s="469"/>
      <c r="AB221" s="469"/>
      <c r="AC221" s="469"/>
      <c r="AD221" s="469"/>
      <c r="AE221" s="469"/>
      <c r="AF221" s="469"/>
      <c r="AG221" s="454"/>
      <c r="AH221" s="454"/>
      <c r="AI221" s="454"/>
      <c r="AJ221" s="454"/>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row>
    <row r="222" spans="2:65" ht="15" customHeight="1">
      <c r="B222" s="11" t="s">
        <v>405</v>
      </c>
      <c r="C222" s="63" t="s">
        <v>45</v>
      </c>
      <c r="D222" s="63"/>
      <c r="E222" s="63"/>
      <c r="F222" s="63"/>
      <c r="G222" s="63"/>
      <c r="H222" s="63"/>
      <c r="I222" s="63"/>
      <c r="J222" s="63"/>
      <c r="K222" s="63"/>
      <c r="L222" s="63"/>
      <c r="M222" s="63"/>
      <c r="N222" s="63"/>
      <c r="O222" s="63"/>
      <c r="P222" s="63"/>
      <c r="Q222" s="63"/>
      <c r="R222" s="63"/>
      <c r="S222" s="63"/>
      <c r="T222" s="469"/>
      <c r="U222" s="469"/>
      <c r="V222" s="469"/>
      <c r="W222" s="469"/>
      <c r="X222" s="63"/>
      <c r="Y222" s="469"/>
      <c r="Z222" s="469"/>
      <c r="AA222" s="469"/>
      <c r="AB222" s="469"/>
      <c r="AC222" s="469"/>
      <c r="AD222" s="469"/>
      <c r="AE222" s="469"/>
      <c r="AF222" s="469"/>
      <c r="AG222" s="454"/>
      <c r="AH222" s="454"/>
      <c r="AI222" s="454"/>
      <c r="AJ222" s="454"/>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row>
    <row r="223" spans="2:65" ht="15" customHeight="1">
      <c r="B223" s="11" t="s">
        <v>405</v>
      </c>
      <c r="C223" s="63" t="s">
        <v>466</v>
      </c>
      <c r="D223" s="63"/>
      <c r="E223" s="63"/>
      <c r="F223" s="63"/>
      <c r="G223" s="63"/>
      <c r="H223" s="63"/>
      <c r="I223" s="63"/>
      <c r="J223" s="63"/>
      <c r="K223" s="63"/>
      <c r="L223" s="63"/>
      <c r="M223" s="63"/>
      <c r="N223" s="63"/>
      <c r="O223" s="63"/>
      <c r="P223" s="63"/>
      <c r="Q223" s="63"/>
      <c r="R223" s="63"/>
      <c r="S223" s="63"/>
      <c r="T223" s="469"/>
      <c r="U223" s="469"/>
      <c r="V223" s="469"/>
      <c r="W223" s="469"/>
      <c r="X223" s="63"/>
      <c r="Y223" s="469"/>
      <c r="Z223" s="469"/>
      <c r="AA223" s="469"/>
      <c r="AB223" s="469"/>
      <c r="AC223" s="469"/>
      <c r="AD223" s="469"/>
      <c r="AE223" s="469"/>
      <c r="AF223" s="469"/>
      <c r="AG223" s="454"/>
      <c r="AH223" s="454"/>
      <c r="AI223" s="454"/>
      <c r="AJ223" s="454"/>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row>
    <row r="224" spans="2:65" ht="15" customHeight="1">
      <c r="B224" s="11" t="s">
        <v>405</v>
      </c>
      <c r="C224" s="63" t="s">
        <v>467</v>
      </c>
      <c r="D224" s="63"/>
      <c r="E224" s="63"/>
      <c r="F224" s="63"/>
      <c r="G224" s="63"/>
      <c r="H224" s="63"/>
      <c r="I224" s="63"/>
      <c r="J224" s="63"/>
      <c r="K224" s="63"/>
      <c r="L224" s="63"/>
      <c r="M224" s="63"/>
      <c r="N224" s="63"/>
      <c r="O224" s="63"/>
      <c r="P224" s="63"/>
      <c r="Q224" s="63"/>
      <c r="R224" s="63"/>
      <c r="S224" s="63"/>
      <c r="T224" s="469"/>
      <c r="U224" s="469"/>
      <c r="V224" s="469"/>
      <c r="W224" s="469"/>
      <c r="X224" s="63"/>
      <c r="Y224" s="469"/>
      <c r="Z224" s="469"/>
      <c r="AA224" s="469"/>
      <c r="AB224" s="469"/>
      <c r="AC224" s="469"/>
      <c r="AD224" s="469"/>
      <c r="AE224" s="469"/>
      <c r="AF224" s="469"/>
      <c r="AG224" s="454"/>
      <c r="AH224" s="454"/>
      <c r="AI224" s="454"/>
      <c r="AJ224" s="454"/>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row>
    <row r="225" spans="2:65" ht="62.25" customHeight="1">
      <c r="B225" s="11" t="s">
        <v>405</v>
      </c>
      <c r="C225" s="472" t="s">
        <v>468</v>
      </c>
      <c r="D225" s="472"/>
      <c r="E225" s="472"/>
      <c r="F225" s="472"/>
      <c r="G225" s="472"/>
      <c r="H225" s="472"/>
      <c r="I225" s="472"/>
      <c r="J225" s="472"/>
      <c r="K225" s="472"/>
      <c r="L225" s="472"/>
      <c r="M225" s="472"/>
      <c r="N225" s="472"/>
      <c r="O225" s="472"/>
      <c r="P225" s="472"/>
      <c r="Q225" s="472"/>
      <c r="R225" s="472"/>
      <c r="S225" s="472"/>
      <c r="T225" s="469"/>
      <c r="U225" s="469"/>
      <c r="V225" s="469"/>
      <c r="W225" s="469"/>
      <c r="X225" s="63"/>
      <c r="Y225" s="469"/>
      <c r="Z225" s="469"/>
      <c r="AA225" s="469"/>
      <c r="AB225" s="469"/>
      <c r="AC225" s="469"/>
      <c r="AD225" s="469"/>
      <c r="AE225" s="469"/>
      <c r="AF225" s="469"/>
      <c r="AG225" s="454"/>
      <c r="AH225" s="454"/>
      <c r="AI225" s="454"/>
      <c r="AJ225" s="454"/>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row>
    <row r="226" spans="2:65" ht="33" customHeight="1">
      <c r="B226" s="11" t="s">
        <v>405</v>
      </c>
      <c r="C226" s="472" t="s">
        <v>469</v>
      </c>
      <c r="D226" s="472"/>
      <c r="E226" s="472"/>
      <c r="F226" s="472"/>
      <c r="G226" s="472"/>
      <c r="H226" s="472"/>
      <c r="I226" s="472"/>
      <c r="J226" s="472"/>
      <c r="K226" s="472"/>
      <c r="L226" s="472"/>
      <c r="M226" s="472"/>
      <c r="N226" s="472"/>
      <c r="O226" s="472"/>
      <c r="P226" s="472"/>
      <c r="Q226" s="472"/>
      <c r="R226" s="472"/>
      <c r="S226" s="472"/>
      <c r="T226" s="469"/>
      <c r="U226" s="469"/>
      <c r="V226" s="469"/>
      <c r="W226" s="469"/>
      <c r="X226" s="63"/>
      <c r="Y226" s="469"/>
      <c r="Z226" s="469"/>
      <c r="AA226" s="469"/>
      <c r="AB226" s="469"/>
      <c r="AC226" s="469"/>
      <c r="AD226" s="469"/>
      <c r="AE226" s="469"/>
      <c r="AF226" s="469"/>
      <c r="AG226" s="454"/>
      <c r="AH226" s="454"/>
      <c r="AI226" s="454"/>
      <c r="AJ226" s="454"/>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row>
    <row r="227" spans="2:65" ht="34.5" customHeight="1">
      <c r="B227" s="11" t="s">
        <v>405</v>
      </c>
      <c r="C227" s="472" t="s">
        <v>470</v>
      </c>
      <c r="D227" s="472"/>
      <c r="E227" s="472"/>
      <c r="F227" s="472"/>
      <c r="G227" s="472"/>
      <c r="H227" s="472"/>
      <c r="I227" s="472"/>
      <c r="J227" s="472"/>
      <c r="K227" s="472"/>
      <c r="L227" s="472"/>
      <c r="M227" s="472"/>
      <c r="N227" s="472"/>
      <c r="O227" s="472"/>
      <c r="P227" s="472"/>
      <c r="Q227" s="472"/>
      <c r="R227" s="472"/>
      <c r="S227" s="472"/>
      <c r="T227" s="469"/>
      <c r="U227" s="469"/>
      <c r="V227" s="469"/>
      <c r="W227" s="469"/>
      <c r="X227" s="63"/>
      <c r="Y227" s="469"/>
      <c r="Z227" s="469"/>
      <c r="AA227" s="469"/>
      <c r="AB227" s="469"/>
      <c r="AC227" s="469"/>
      <c r="AD227" s="469"/>
      <c r="AE227" s="469"/>
      <c r="AF227" s="469"/>
      <c r="AG227" s="454"/>
      <c r="AH227" s="454"/>
      <c r="AI227" s="454"/>
      <c r="AJ227" s="454"/>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row>
    <row r="228" spans="3:65" ht="34.5" customHeight="1">
      <c r="C228" s="464" t="s">
        <v>17</v>
      </c>
      <c r="D228" s="464"/>
      <c r="E228" s="464"/>
      <c r="F228" s="464"/>
      <c r="G228" s="464"/>
      <c r="H228" s="464"/>
      <c r="I228" s="464"/>
      <c r="J228" s="464"/>
      <c r="K228" s="464"/>
      <c r="L228" s="464"/>
      <c r="M228" s="464"/>
      <c r="N228" s="464"/>
      <c r="O228" s="464"/>
      <c r="P228" s="464"/>
      <c r="Q228" s="464"/>
      <c r="R228" s="464"/>
      <c r="S228" s="464"/>
      <c r="T228" s="456">
        <f>+T217+T218+T219+T220+T221+T222+T223+T224</f>
        <v>0</v>
      </c>
      <c r="U228" s="456"/>
      <c r="V228" s="456"/>
      <c r="W228" s="456"/>
      <c r="X228" s="66"/>
      <c r="Y228" s="456">
        <v>0</v>
      </c>
      <c r="Z228" s="456"/>
      <c r="AA228" s="456"/>
      <c r="AB228" s="456">
        <v>0</v>
      </c>
      <c r="AC228" s="456"/>
      <c r="AD228" s="456"/>
      <c r="AE228" s="456"/>
      <c r="AF228" s="456"/>
      <c r="AG228" s="456">
        <f>+AG217+AG218+AG219+AG220+AG221+AG222+AG223+AG224</f>
        <v>0</v>
      </c>
      <c r="AH228" s="456"/>
      <c r="AI228" s="456"/>
      <c r="AJ228" s="456"/>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row>
    <row r="229" spans="1:65" ht="19.5" customHeight="1" outlineLevel="1">
      <c r="A229" s="11">
        <v>8</v>
      </c>
      <c r="B229" s="11" t="s">
        <v>8</v>
      </c>
      <c r="C229" s="21" t="s">
        <v>471</v>
      </c>
      <c r="D229" s="21"/>
      <c r="E229" s="21"/>
      <c r="F229" s="21"/>
      <c r="G229" s="21"/>
      <c r="H229" s="21"/>
      <c r="I229" s="21"/>
      <c r="J229" s="21"/>
      <c r="K229" s="21"/>
      <c r="L229" s="21"/>
      <c r="M229" s="21"/>
      <c r="N229" s="21"/>
      <c r="O229" s="21"/>
      <c r="P229" s="21"/>
      <c r="Q229" s="21"/>
      <c r="R229" s="21"/>
      <c r="S229" s="21"/>
      <c r="T229" s="456" t="s">
        <v>19</v>
      </c>
      <c r="U229" s="456"/>
      <c r="V229" s="456"/>
      <c r="W229" s="456"/>
      <c r="X229" s="456"/>
      <c r="Y229" s="456"/>
      <c r="Z229" s="456"/>
      <c r="AA229" s="456"/>
      <c r="AB229" s="451" t="s">
        <v>20</v>
      </c>
      <c r="AC229" s="451"/>
      <c r="AD229" s="451"/>
      <c r="AE229" s="451"/>
      <c r="AF229" s="451"/>
      <c r="AG229" s="451"/>
      <c r="AH229" s="451"/>
      <c r="AI229" s="451"/>
      <c r="AJ229" s="451"/>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row>
    <row r="230" spans="5:65" ht="32.25" customHeight="1" outlineLevel="1">
      <c r="E230" s="49"/>
      <c r="F230" s="49"/>
      <c r="G230" s="49"/>
      <c r="H230" s="49"/>
      <c r="I230" s="49"/>
      <c r="J230" s="49"/>
      <c r="K230" s="49"/>
      <c r="L230" s="49"/>
      <c r="M230" s="49"/>
      <c r="N230" s="49"/>
      <c r="O230" s="49"/>
      <c r="P230" s="49"/>
      <c r="Q230" s="49"/>
      <c r="R230" s="49"/>
      <c r="S230" s="49"/>
      <c r="T230" s="470" t="s">
        <v>432</v>
      </c>
      <c r="U230" s="470"/>
      <c r="V230" s="470"/>
      <c r="W230" s="470"/>
      <c r="X230" s="66"/>
      <c r="Y230" s="471" t="s">
        <v>474</v>
      </c>
      <c r="Z230" s="471"/>
      <c r="AA230" s="471"/>
      <c r="AB230" s="470" t="s">
        <v>432</v>
      </c>
      <c r="AC230" s="470"/>
      <c r="AD230" s="470"/>
      <c r="AE230" s="470"/>
      <c r="AF230" s="470"/>
      <c r="AG230" s="470" t="s">
        <v>474</v>
      </c>
      <c r="AH230" s="470"/>
      <c r="AI230" s="470"/>
      <c r="AJ230" s="470"/>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row>
    <row r="231" spans="2:65" ht="19.5" customHeight="1" outlineLevel="1">
      <c r="B231" s="11" t="s">
        <v>414</v>
      </c>
      <c r="C231" s="21" t="s">
        <v>472</v>
      </c>
      <c r="D231" s="49"/>
      <c r="E231" s="49"/>
      <c r="F231" s="49"/>
      <c r="G231" s="49"/>
      <c r="H231" s="49"/>
      <c r="I231" s="49"/>
      <c r="J231" s="49"/>
      <c r="K231" s="49"/>
      <c r="L231" s="49"/>
      <c r="M231" s="49"/>
      <c r="N231" s="49"/>
      <c r="O231" s="49"/>
      <c r="P231" s="49"/>
      <c r="Q231" s="49"/>
      <c r="R231" s="49"/>
      <c r="S231" s="49"/>
      <c r="T231" s="469"/>
      <c r="U231" s="469"/>
      <c r="V231" s="469"/>
      <c r="W231" s="469"/>
      <c r="X231" s="63"/>
      <c r="Y231" s="469"/>
      <c r="Z231" s="469"/>
      <c r="AA231" s="469"/>
      <c r="AB231" s="469"/>
      <c r="AC231" s="469"/>
      <c r="AD231" s="469"/>
      <c r="AE231" s="469"/>
      <c r="AF231" s="469"/>
      <c r="AG231" s="469"/>
      <c r="AH231" s="469"/>
      <c r="AI231" s="469"/>
      <c r="AJ231" s="469"/>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row>
    <row r="232" spans="3:65" ht="44.25" customHeight="1" outlineLevel="1">
      <c r="C232" s="457" t="s">
        <v>473</v>
      </c>
      <c r="D232" s="457"/>
      <c r="E232" s="457"/>
      <c r="F232" s="457"/>
      <c r="G232" s="457"/>
      <c r="H232" s="457"/>
      <c r="I232" s="457"/>
      <c r="J232" s="457"/>
      <c r="K232" s="457"/>
      <c r="L232" s="457"/>
      <c r="M232" s="457"/>
      <c r="N232" s="457"/>
      <c r="O232" s="457"/>
      <c r="P232" s="457"/>
      <c r="Q232" s="457"/>
      <c r="R232" s="457"/>
      <c r="S232" s="457"/>
      <c r="T232" s="452"/>
      <c r="U232" s="452"/>
      <c r="V232" s="452"/>
      <c r="W232" s="452"/>
      <c r="X232" s="173"/>
      <c r="Y232" s="453"/>
      <c r="Z232" s="453"/>
      <c r="AA232" s="453"/>
      <c r="AB232" s="173"/>
      <c r="AC232" s="454"/>
      <c r="AD232" s="454"/>
      <c r="AE232" s="454"/>
      <c r="AF232" s="454"/>
      <c r="AG232" s="455"/>
      <c r="AH232" s="455"/>
      <c r="AI232" s="455"/>
      <c r="AJ232" s="455"/>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row>
    <row r="233" spans="3:65" ht="19.5" customHeight="1" outlineLevel="1">
      <c r="C233" s="451" t="s">
        <v>17</v>
      </c>
      <c r="D233" s="451"/>
      <c r="E233" s="451"/>
      <c r="F233" s="451"/>
      <c r="G233" s="451"/>
      <c r="H233" s="451"/>
      <c r="I233" s="451"/>
      <c r="J233" s="451"/>
      <c r="K233" s="451"/>
      <c r="L233" s="451"/>
      <c r="M233" s="451"/>
      <c r="N233" s="451"/>
      <c r="O233" s="451"/>
      <c r="P233" s="451"/>
      <c r="Q233" s="451"/>
      <c r="R233" s="451"/>
      <c r="S233" s="451"/>
      <c r="T233" s="54"/>
      <c r="U233" s="54"/>
      <c r="W233" s="173"/>
      <c r="X233" s="173"/>
      <c r="Y233" s="173"/>
      <c r="Z233" s="173"/>
      <c r="AA233" s="173"/>
      <c r="AB233" s="173"/>
      <c r="AE233" s="9"/>
      <c r="AF233" s="9"/>
      <c r="AG233" s="9"/>
      <c r="AH233" s="9"/>
      <c r="AI233" s="9"/>
      <c r="AJ233" s="9"/>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row>
    <row r="234" spans="2:65" ht="19.5" customHeight="1" outlineLevel="1">
      <c r="B234" s="11" t="s">
        <v>423</v>
      </c>
      <c r="C234" s="21" t="s">
        <v>138</v>
      </c>
      <c r="T234" s="456" t="s">
        <v>19</v>
      </c>
      <c r="U234" s="456"/>
      <c r="V234" s="456"/>
      <c r="W234" s="456"/>
      <c r="X234" s="456"/>
      <c r="Y234" s="456"/>
      <c r="Z234" s="456"/>
      <c r="AA234" s="456"/>
      <c r="AB234" s="451" t="s">
        <v>20</v>
      </c>
      <c r="AC234" s="451"/>
      <c r="AD234" s="451"/>
      <c r="AE234" s="451"/>
      <c r="AF234" s="451"/>
      <c r="AG234" s="451"/>
      <c r="AH234" s="451"/>
      <c r="AI234" s="451"/>
      <c r="AJ234" s="451"/>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row>
    <row r="235" spans="3:65" ht="28.5" customHeight="1" outlineLevel="1">
      <c r="C235" s="458" t="s">
        <v>475</v>
      </c>
      <c r="D235" s="458"/>
      <c r="E235" s="458"/>
      <c r="F235" s="458"/>
      <c r="G235" s="458"/>
      <c r="H235" s="458"/>
      <c r="I235" s="458"/>
      <c r="J235" s="458"/>
      <c r="K235" s="458"/>
      <c r="L235" s="458"/>
      <c r="M235" s="458"/>
      <c r="N235" s="458"/>
      <c r="O235" s="458"/>
      <c r="P235" s="458"/>
      <c r="Q235" s="458"/>
      <c r="R235" s="458"/>
      <c r="S235" s="458"/>
      <c r="T235" s="54"/>
      <c r="U235" s="54"/>
      <c r="W235" s="173"/>
      <c r="X235" s="173"/>
      <c r="Y235" s="173"/>
      <c r="Z235" s="173"/>
      <c r="AA235" s="173"/>
      <c r="AB235" s="173"/>
      <c r="AE235" s="9"/>
      <c r="AF235" s="9"/>
      <c r="AG235" s="9"/>
      <c r="AH235" s="9"/>
      <c r="AI235" s="9"/>
      <c r="AJ235" s="9"/>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row>
    <row r="236" spans="2:74" ht="18.75" customHeight="1" outlineLevel="1">
      <c r="B236" s="11" t="s">
        <v>405</v>
      </c>
      <c r="C236" s="186" t="s">
        <v>476</v>
      </c>
      <c r="D236" s="184"/>
      <c r="E236" s="184"/>
      <c r="F236" s="184"/>
      <c r="G236" s="184"/>
      <c r="H236" s="184"/>
      <c r="I236" s="184"/>
      <c r="J236" s="184"/>
      <c r="K236" s="184"/>
      <c r="L236" s="184"/>
      <c r="M236" s="184"/>
      <c r="N236" s="184"/>
      <c r="O236" s="184"/>
      <c r="P236" s="184"/>
      <c r="Q236" s="184"/>
      <c r="R236" s="184"/>
      <c r="S236" s="184"/>
      <c r="T236" s="614"/>
      <c r="U236" s="614"/>
      <c r="V236" s="614"/>
      <c r="W236" s="614"/>
      <c r="X236" s="614"/>
      <c r="Y236" s="614"/>
      <c r="Z236" s="614"/>
      <c r="AA236" s="614"/>
      <c r="AB236" s="616"/>
      <c r="AC236" s="616"/>
      <c r="AD236" s="616"/>
      <c r="AE236" s="616"/>
      <c r="AF236" s="616"/>
      <c r="AG236" s="616"/>
      <c r="AH236" s="616"/>
      <c r="AI236" s="616"/>
      <c r="AJ236" s="616"/>
      <c r="AK236" s="209"/>
      <c r="AL236" s="210"/>
      <c r="AM236" s="210"/>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2"/>
      <c r="BO236" s="212"/>
      <c r="BP236" s="212"/>
      <c r="BQ236" s="212"/>
      <c r="BR236" s="212"/>
      <c r="BS236" s="212"/>
      <c r="BT236" s="212"/>
      <c r="BU236" s="212"/>
      <c r="BV236" s="213"/>
    </row>
    <row r="237" spans="2:74" ht="19.5" customHeight="1" outlineLevel="1">
      <c r="B237" s="11" t="s">
        <v>405</v>
      </c>
      <c r="C237" s="6" t="s">
        <v>477</v>
      </c>
      <c r="T237" s="615">
        <v>23143355301</v>
      </c>
      <c r="U237" s="615"/>
      <c r="V237" s="615"/>
      <c r="W237" s="615"/>
      <c r="X237" s="615"/>
      <c r="Y237" s="615"/>
      <c r="Z237" s="615"/>
      <c r="AA237" s="615"/>
      <c r="AB237" s="617">
        <v>23187717399</v>
      </c>
      <c r="AC237" s="617"/>
      <c r="AD237" s="617"/>
      <c r="AE237" s="617"/>
      <c r="AF237" s="617"/>
      <c r="AG237" s="617"/>
      <c r="AH237" s="617"/>
      <c r="AI237" s="617"/>
      <c r="AJ237" s="617"/>
      <c r="AK237" s="209"/>
      <c r="AL237" s="210"/>
      <c r="AM237" s="210"/>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2"/>
      <c r="BO237" s="212"/>
      <c r="BP237" s="212"/>
      <c r="BQ237" s="212"/>
      <c r="BR237" s="212"/>
      <c r="BS237" s="212"/>
      <c r="BT237" s="212"/>
      <c r="BU237" s="212"/>
      <c r="BV237" s="213"/>
    </row>
    <row r="238" spans="2:74" ht="19.5" customHeight="1" outlineLevel="1">
      <c r="B238" s="11" t="s">
        <v>405</v>
      </c>
      <c r="C238" s="6" t="s">
        <v>478</v>
      </c>
      <c r="T238" s="615">
        <v>446210053</v>
      </c>
      <c r="U238" s="615"/>
      <c r="V238" s="615"/>
      <c r="W238" s="615"/>
      <c r="X238" s="615"/>
      <c r="Y238" s="615"/>
      <c r="Z238" s="615"/>
      <c r="AA238" s="615"/>
      <c r="AB238" s="617">
        <v>54485486</v>
      </c>
      <c r="AC238" s="617"/>
      <c r="AD238" s="617"/>
      <c r="AE238" s="617"/>
      <c r="AF238" s="617"/>
      <c r="AG238" s="617"/>
      <c r="AH238" s="617"/>
      <c r="AI238" s="617"/>
      <c r="AJ238" s="617"/>
      <c r="AK238" s="209"/>
      <c r="AL238" s="210"/>
      <c r="AM238" s="210"/>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2"/>
      <c r="BO238" s="212"/>
      <c r="BP238" s="212"/>
      <c r="BQ238" s="212"/>
      <c r="BR238" s="212"/>
      <c r="BS238" s="212"/>
      <c r="BT238" s="212"/>
      <c r="BU238" s="212"/>
      <c r="BV238" s="213"/>
    </row>
    <row r="239" spans="3:65" ht="19.5" customHeight="1" outlineLevel="1">
      <c r="C239" s="451" t="s">
        <v>17</v>
      </c>
      <c r="D239" s="451"/>
      <c r="E239" s="451"/>
      <c r="F239" s="451"/>
      <c r="G239" s="451"/>
      <c r="H239" s="451"/>
      <c r="I239" s="451"/>
      <c r="J239" s="451"/>
      <c r="K239" s="451"/>
      <c r="L239" s="451"/>
      <c r="M239" s="451"/>
      <c r="N239" s="451"/>
      <c r="O239" s="451"/>
      <c r="P239" s="451"/>
      <c r="Q239" s="451"/>
      <c r="R239" s="451"/>
      <c r="S239" s="451"/>
      <c r="T239" s="618">
        <f>+T236+T237+T238</f>
        <v>23589565354</v>
      </c>
      <c r="U239" s="618"/>
      <c r="V239" s="618"/>
      <c r="W239" s="618"/>
      <c r="X239" s="618"/>
      <c r="Y239" s="618"/>
      <c r="Z239" s="618"/>
      <c r="AA239" s="618"/>
      <c r="AB239" s="619">
        <f>+AB236+AB237+AB238</f>
        <v>23242202885</v>
      </c>
      <c r="AC239" s="619"/>
      <c r="AD239" s="619"/>
      <c r="AE239" s="619"/>
      <c r="AF239" s="619"/>
      <c r="AG239" s="619"/>
      <c r="AH239" s="619"/>
      <c r="AI239" s="619"/>
      <c r="AJ239" s="619"/>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row>
    <row r="240" spans="3:65" ht="19.5" customHeight="1" outlineLevel="1">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row>
    <row r="241" spans="1:65" ht="19.5" customHeight="1" outlineLevel="1">
      <c r="A241" s="11">
        <v>9</v>
      </c>
      <c r="B241" s="11" t="s">
        <v>8</v>
      </c>
      <c r="C241" s="21" t="s">
        <v>479</v>
      </c>
      <c r="D241" s="21"/>
      <c r="E241" s="21"/>
      <c r="F241" s="21"/>
      <c r="G241" s="21"/>
      <c r="H241" s="21"/>
      <c r="I241" s="21"/>
      <c r="J241" s="21"/>
      <c r="K241" s="21"/>
      <c r="L241" s="21"/>
      <c r="M241" s="21"/>
      <c r="N241" s="21"/>
      <c r="O241" s="21"/>
      <c r="P241" s="21"/>
      <c r="Q241" s="21"/>
      <c r="R241" s="21"/>
      <c r="S241" s="21"/>
      <c r="T241" s="65"/>
      <c r="U241" s="54"/>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row>
    <row r="242" spans="3:65" ht="19.5" customHeight="1">
      <c r="C242" s="66"/>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N242" s="66"/>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row>
    <row r="243" spans="3:73" ht="19.5" customHeight="1">
      <c r="C243" s="67" t="s">
        <v>52</v>
      </c>
      <c r="D243" s="68"/>
      <c r="E243" s="68"/>
      <c r="F243" s="68"/>
      <c r="G243" s="68"/>
      <c r="H243" s="68"/>
      <c r="I243" s="68"/>
      <c r="J243" s="69"/>
      <c r="K243" s="69"/>
      <c r="L243" s="584" t="s">
        <v>53</v>
      </c>
      <c r="M243" s="605"/>
      <c r="N243" s="605"/>
      <c r="O243" s="605"/>
      <c r="P243" s="584" t="s">
        <v>54</v>
      </c>
      <c r="Q243" s="605"/>
      <c r="R243" s="605"/>
      <c r="S243" s="605"/>
      <c r="T243" s="584" t="s">
        <v>55</v>
      </c>
      <c r="U243" s="605"/>
      <c r="V243" s="605"/>
      <c r="W243" s="605"/>
      <c r="X243" s="584" t="s">
        <v>56</v>
      </c>
      <c r="Y243" s="605"/>
      <c r="Z243" s="605"/>
      <c r="AA243" s="605"/>
      <c r="AB243" s="584" t="s">
        <v>57</v>
      </c>
      <c r="AC243" s="605"/>
      <c r="AD243" s="605"/>
      <c r="AE243" s="605"/>
      <c r="AF243" s="605"/>
      <c r="AG243" s="599" t="s">
        <v>17</v>
      </c>
      <c r="AH243" s="600"/>
      <c r="AI243" s="600"/>
      <c r="AJ243" s="600"/>
      <c r="AN243" s="68" t="s">
        <v>58</v>
      </c>
      <c r="AO243" s="68"/>
      <c r="AP243" s="68"/>
      <c r="AQ243" s="68"/>
      <c r="AR243" s="68"/>
      <c r="AS243" s="68"/>
      <c r="AT243" s="68"/>
      <c r="AU243" s="68"/>
      <c r="AV243" s="578" t="s">
        <v>59</v>
      </c>
      <c r="AW243" s="578"/>
      <c r="AX243" s="578"/>
      <c r="AY243" s="578"/>
      <c r="AZ243" s="578"/>
      <c r="BA243" s="578" t="s">
        <v>60</v>
      </c>
      <c r="BB243" s="578"/>
      <c r="BC243" s="578"/>
      <c r="BD243" s="578"/>
      <c r="BE243" s="578"/>
      <c r="BF243" s="578" t="s">
        <v>61</v>
      </c>
      <c r="BG243" s="578"/>
      <c r="BH243" s="578"/>
      <c r="BI243" s="578"/>
      <c r="BJ243" s="578"/>
      <c r="BK243" s="578" t="s">
        <v>62</v>
      </c>
      <c r="BL243" s="578"/>
      <c r="BM243" s="578"/>
      <c r="BN243" s="578"/>
      <c r="BO243" s="578"/>
      <c r="BP243" s="579" t="s">
        <v>18</v>
      </c>
      <c r="BQ243" s="579"/>
      <c r="BR243" s="579"/>
      <c r="BS243" s="579"/>
      <c r="BT243" s="579"/>
      <c r="BU243" s="70"/>
    </row>
    <row r="244" spans="3:73" ht="19.5" customHeight="1">
      <c r="C244" s="71"/>
      <c r="D244" s="72"/>
      <c r="E244" s="72"/>
      <c r="F244" s="72"/>
      <c r="G244" s="72"/>
      <c r="H244" s="72"/>
      <c r="I244" s="72"/>
      <c r="J244" s="73"/>
      <c r="K244" s="73"/>
      <c r="L244" s="580" t="s">
        <v>63</v>
      </c>
      <c r="M244" s="602"/>
      <c r="N244" s="602"/>
      <c r="O244" s="602"/>
      <c r="P244" s="580" t="s">
        <v>64</v>
      </c>
      <c r="Q244" s="602"/>
      <c r="R244" s="602"/>
      <c r="S244" s="602"/>
      <c r="T244" s="580" t="s">
        <v>65</v>
      </c>
      <c r="U244" s="602"/>
      <c r="V244" s="602"/>
      <c r="W244" s="602"/>
      <c r="X244" s="580" t="s">
        <v>66</v>
      </c>
      <c r="Y244" s="602"/>
      <c r="Z244" s="602"/>
      <c r="AA244" s="602"/>
      <c r="AB244" s="580" t="s">
        <v>67</v>
      </c>
      <c r="AC244" s="602"/>
      <c r="AD244" s="602"/>
      <c r="AE244" s="602"/>
      <c r="AF244" s="602"/>
      <c r="AG244" s="601"/>
      <c r="AH244" s="601"/>
      <c r="AI244" s="601"/>
      <c r="AJ244" s="601"/>
      <c r="AN244" s="74"/>
      <c r="AO244" s="72"/>
      <c r="AP244" s="72"/>
      <c r="AQ244" s="72"/>
      <c r="AR244" s="72"/>
      <c r="AS244" s="72"/>
      <c r="AT244" s="72"/>
      <c r="AU244" s="72"/>
      <c r="AV244" s="576" t="s">
        <v>68</v>
      </c>
      <c r="AW244" s="576"/>
      <c r="AX244" s="576"/>
      <c r="AY244" s="576"/>
      <c r="AZ244" s="576"/>
      <c r="BA244" s="576" t="s">
        <v>69</v>
      </c>
      <c r="BB244" s="576"/>
      <c r="BC244" s="576"/>
      <c r="BD244" s="576"/>
      <c r="BE244" s="576"/>
      <c r="BF244" s="576" t="s">
        <v>70</v>
      </c>
      <c r="BG244" s="576"/>
      <c r="BH244" s="576"/>
      <c r="BI244" s="576"/>
      <c r="BJ244" s="576"/>
      <c r="BK244" s="576" t="s">
        <v>71</v>
      </c>
      <c r="BL244" s="576"/>
      <c r="BM244" s="576"/>
      <c r="BN244" s="576"/>
      <c r="BO244" s="576"/>
      <c r="BP244" s="577"/>
      <c r="BQ244" s="577"/>
      <c r="BR244" s="577"/>
      <c r="BS244" s="577"/>
      <c r="BT244" s="577"/>
      <c r="BU244" s="5"/>
    </row>
    <row r="245" spans="3:73" ht="19.5" customHeight="1">
      <c r="C245" s="75" t="s">
        <v>72</v>
      </c>
      <c r="D245" s="76"/>
      <c r="E245" s="76"/>
      <c r="F245" s="76"/>
      <c r="G245" s="76"/>
      <c r="H245" s="76"/>
      <c r="I245" s="76"/>
      <c r="J245" s="77"/>
      <c r="K245" s="77"/>
      <c r="L245" s="78"/>
      <c r="M245" s="77"/>
      <c r="N245" s="79"/>
      <c r="O245" s="80"/>
      <c r="P245" s="81"/>
      <c r="Q245" s="79"/>
      <c r="R245" s="79"/>
      <c r="S245" s="80"/>
      <c r="T245" s="81"/>
      <c r="U245" s="79"/>
      <c r="V245" s="79"/>
      <c r="W245" s="80"/>
      <c r="X245" s="81"/>
      <c r="Y245" s="79"/>
      <c r="Z245" s="79"/>
      <c r="AA245" s="80"/>
      <c r="AB245" s="81"/>
      <c r="AC245" s="79"/>
      <c r="AD245" s="79"/>
      <c r="AE245" s="79"/>
      <c r="AF245" s="80"/>
      <c r="AG245" s="81"/>
      <c r="AH245" s="79"/>
      <c r="AI245" s="79"/>
      <c r="AJ245" s="82"/>
      <c r="AN245" s="83" t="s">
        <v>73</v>
      </c>
      <c r="AO245" s="76"/>
      <c r="AP245" s="76"/>
      <c r="AQ245" s="76"/>
      <c r="AR245" s="76"/>
      <c r="AS245" s="76"/>
      <c r="AT245" s="76"/>
      <c r="AU245" s="76"/>
      <c r="AV245" s="546"/>
      <c r="AW245" s="546"/>
      <c r="AX245" s="546"/>
      <c r="AY245" s="546"/>
      <c r="AZ245" s="546"/>
      <c r="BA245" s="546"/>
      <c r="BB245" s="546"/>
      <c r="BC245" s="546"/>
      <c r="BD245" s="546"/>
      <c r="BE245" s="546"/>
      <c r="BF245" s="546"/>
      <c r="BG245" s="546"/>
      <c r="BH245" s="546"/>
      <c r="BI245" s="546"/>
      <c r="BJ245" s="546"/>
      <c r="BK245" s="546"/>
      <c r="BL245" s="546"/>
      <c r="BM245" s="546"/>
      <c r="BN245" s="546"/>
      <c r="BO245" s="546"/>
      <c r="BP245" s="547"/>
      <c r="BQ245" s="547"/>
      <c r="BR245" s="547"/>
      <c r="BS245" s="547"/>
      <c r="BT245" s="547"/>
      <c r="BU245" s="84"/>
    </row>
    <row r="246" spans="1:76" s="6" customFormat="1" ht="19.5" customHeight="1">
      <c r="A246" s="10"/>
      <c r="B246" s="10"/>
      <c r="C246" s="85" t="s">
        <v>74</v>
      </c>
      <c r="D246" s="86"/>
      <c r="E246" s="86"/>
      <c r="F246" s="86"/>
      <c r="G246" s="86"/>
      <c r="H246" s="86"/>
      <c r="I246" s="86"/>
      <c r="J246" s="69"/>
      <c r="L246" s="595">
        <v>85167187229</v>
      </c>
      <c r="M246" s="612"/>
      <c r="N246" s="612"/>
      <c r="O246" s="612"/>
      <c r="P246" s="595">
        <f>131769867208+312039366</f>
        <v>132081906574</v>
      </c>
      <c r="Q246" s="612"/>
      <c r="R246" s="612"/>
      <c r="S246" s="612"/>
      <c r="T246" s="595">
        <v>1239106164</v>
      </c>
      <c r="U246" s="612"/>
      <c r="V246" s="612"/>
      <c r="W246" s="612"/>
      <c r="X246" s="595">
        <v>332723257</v>
      </c>
      <c r="Y246" s="612"/>
      <c r="Z246" s="612"/>
      <c r="AA246" s="612"/>
      <c r="AB246" s="595"/>
      <c r="AC246" s="612"/>
      <c r="AD246" s="612"/>
      <c r="AE246" s="612"/>
      <c r="AF246" s="612"/>
      <c r="AG246" s="592">
        <f>SUM(L246:AF246)</f>
        <v>218820923224</v>
      </c>
      <c r="AH246" s="613"/>
      <c r="AI246" s="613"/>
      <c r="AJ246" s="613"/>
      <c r="AL246" s="10"/>
      <c r="AM246" s="10"/>
      <c r="AN246" s="87" t="s">
        <v>75</v>
      </c>
      <c r="AO246" s="86"/>
      <c r="AP246" s="86"/>
      <c r="AQ246" s="86"/>
      <c r="AR246" s="86"/>
      <c r="AS246" s="86"/>
      <c r="AT246" s="86"/>
      <c r="AU246" s="86"/>
      <c r="AV246" s="610"/>
      <c r="AW246" s="610"/>
      <c r="AX246" s="610"/>
      <c r="AY246" s="610"/>
      <c r="AZ246" s="610"/>
      <c r="BA246" s="610"/>
      <c r="BB246" s="610"/>
      <c r="BC246" s="610"/>
      <c r="BD246" s="610"/>
      <c r="BE246" s="610"/>
      <c r="BF246" s="610"/>
      <c r="BG246" s="610"/>
      <c r="BH246" s="610"/>
      <c r="BI246" s="610"/>
      <c r="BJ246" s="610"/>
      <c r="BK246" s="610"/>
      <c r="BL246" s="610"/>
      <c r="BM246" s="610"/>
      <c r="BN246" s="610"/>
      <c r="BO246" s="610"/>
      <c r="BP246" s="606">
        <f>SUM(AV246:BO246)</f>
        <v>0</v>
      </c>
      <c r="BQ246" s="606"/>
      <c r="BR246" s="606"/>
      <c r="BS246" s="606"/>
      <c r="BT246" s="606"/>
      <c r="BU246" s="88"/>
      <c r="BV246" s="89"/>
      <c r="BW246" s="89"/>
      <c r="BX246" s="48"/>
    </row>
    <row r="247" spans="1:73" ht="19.5" customHeight="1">
      <c r="A247" s="10"/>
      <c r="B247" s="10"/>
      <c r="C247" s="85" t="s">
        <v>76</v>
      </c>
      <c r="D247" s="86"/>
      <c r="E247" s="86"/>
      <c r="F247" s="86"/>
      <c r="G247" s="86"/>
      <c r="H247" s="86"/>
      <c r="I247" s="86"/>
      <c r="J247" s="54"/>
      <c r="L247" s="592">
        <f>SUM(L248:N250)</f>
        <v>0</v>
      </c>
      <c r="M247" s="593"/>
      <c r="N247" s="593"/>
      <c r="O247" s="593"/>
      <c r="P247" s="592">
        <f>SUM(P248:R250)</f>
        <v>2236905682</v>
      </c>
      <c r="Q247" s="593"/>
      <c r="R247" s="593"/>
      <c r="S247" s="593"/>
      <c r="T247" s="592">
        <f>SUM(T248:V250)</f>
        <v>0</v>
      </c>
      <c r="U247" s="593"/>
      <c r="V247" s="593"/>
      <c r="W247" s="593"/>
      <c r="X247" s="592">
        <f>SUM(X248:Z250)</f>
        <v>0</v>
      </c>
      <c r="Y247" s="593"/>
      <c r="Z247" s="593"/>
      <c r="AA247" s="593"/>
      <c r="AB247" s="597">
        <f>SUM(AB248:AF250)</f>
        <v>0</v>
      </c>
      <c r="AC247" s="611"/>
      <c r="AD247" s="611"/>
      <c r="AE247" s="611"/>
      <c r="AF247" s="611"/>
      <c r="AG247" s="592">
        <f>SUM(L247:AF247)</f>
        <v>2236905682</v>
      </c>
      <c r="AH247" s="593"/>
      <c r="AI247" s="593"/>
      <c r="AJ247" s="593"/>
      <c r="AL247" s="10"/>
      <c r="AM247" s="10"/>
      <c r="AN247" s="87" t="s">
        <v>77</v>
      </c>
      <c r="AO247" s="86"/>
      <c r="AP247" s="86"/>
      <c r="AQ247" s="86"/>
      <c r="AR247" s="86"/>
      <c r="AS247" s="86"/>
      <c r="AT247" s="86"/>
      <c r="AU247" s="86"/>
      <c r="AV247" s="561">
        <f>SUM(AV248:AZ250)</f>
        <v>0</v>
      </c>
      <c r="AW247" s="561"/>
      <c r="AX247" s="561"/>
      <c r="AY247" s="561"/>
      <c r="AZ247" s="561"/>
      <c r="BA247" s="561">
        <f>SUM(BA248:BE250)</f>
        <v>0</v>
      </c>
      <c r="BB247" s="561"/>
      <c r="BC247" s="561"/>
      <c r="BD247" s="561"/>
      <c r="BE247" s="561"/>
      <c r="BF247" s="561">
        <f>SUM(BF248:BJ250)</f>
        <v>0</v>
      </c>
      <c r="BG247" s="561"/>
      <c r="BH247" s="561"/>
      <c r="BI247" s="561"/>
      <c r="BJ247" s="561"/>
      <c r="BK247" s="561">
        <f>SUM(BK248:BO250)</f>
        <v>0</v>
      </c>
      <c r="BL247" s="561"/>
      <c r="BM247" s="561"/>
      <c r="BN247" s="561"/>
      <c r="BO247" s="561"/>
      <c r="BP247" s="561">
        <f>SUM(BP248:BT250)</f>
        <v>0</v>
      </c>
      <c r="BQ247" s="561"/>
      <c r="BR247" s="561"/>
      <c r="BS247" s="561"/>
      <c r="BT247" s="561"/>
      <c r="BU247" s="90"/>
    </row>
    <row r="248" spans="1:76" s="95" customFormat="1" ht="19.5" customHeight="1">
      <c r="A248" s="91"/>
      <c r="B248" s="91"/>
      <c r="C248" s="92" t="s">
        <v>78</v>
      </c>
      <c r="D248" s="93"/>
      <c r="E248" s="93"/>
      <c r="F248" s="93"/>
      <c r="G248" s="93"/>
      <c r="H248" s="93"/>
      <c r="I248" s="93"/>
      <c r="J248" s="94"/>
      <c r="L248" s="592"/>
      <c r="M248" s="593"/>
      <c r="N248" s="593"/>
      <c r="O248" s="593"/>
      <c r="P248" s="592">
        <v>2236905682</v>
      </c>
      <c r="Q248" s="593"/>
      <c r="R248" s="593"/>
      <c r="S248" s="593"/>
      <c r="T248" s="592"/>
      <c r="U248" s="593"/>
      <c r="V248" s="593"/>
      <c r="W248" s="593"/>
      <c r="X248" s="592"/>
      <c r="Y248" s="593"/>
      <c r="Z248" s="593"/>
      <c r="AA248" s="593"/>
      <c r="AB248" s="592"/>
      <c r="AC248" s="594"/>
      <c r="AD248" s="594"/>
      <c r="AE248" s="594"/>
      <c r="AF248" s="594"/>
      <c r="AG248" s="592">
        <f>SUM(L248:AF248)</f>
        <v>2236905682</v>
      </c>
      <c r="AH248" s="593"/>
      <c r="AI248" s="593"/>
      <c r="AJ248" s="593"/>
      <c r="AL248" s="91"/>
      <c r="AM248" s="91"/>
      <c r="AN248" s="96" t="s">
        <v>79</v>
      </c>
      <c r="AO248" s="93"/>
      <c r="AP248" s="93"/>
      <c r="AQ248" s="93"/>
      <c r="AR248" s="93"/>
      <c r="AS248" s="93"/>
      <c r="AT248" s="93"/>
      <c r="AU248" s="93"/>
      <c r="AV248" s="554"/>
      <c r="AW248" s="554"/>
      <c r="AX248" s="554"/>
      <c r="AY248" s="554"/>
      <c r="AZ248" s="554"/>
      <c r="BA248" s="554"/>
      <c r="BB248" s="554"/>
      <c r="BC248" s="554"/>
      <c r="BD248" s="554"/>
      <c r="BE248" s="554"/>
      <c r="BF248" s="554"/>
      <c r="BG248" s="554"/>
      <c r="BH248" s="554"/>
      <c r="BI248" s="554"/>
      <c r="BJ248" s="554"/>
      <c r="BK248" s="554"/>
      <c r="BL248" s="554"/>
      <c r="BM248" s="554"/>
      <c r="BN248" s="554"/>
      <c r="BO248" s="554"/>
      <c r="BP248" s="571">
        <f>SUM(AV248:BO248)</f>
        <v>0</v>
      </c>
      <c r="BQ248" s="571"/>
      <c r="BR248" s="571"/>
      <c r="BS248" s="571"/>
      <c r="BT248" s="571"/>
      <c r="BU248" s="98"/>
      <c r="BV248" s="99"/>
      <c r="BW248" s="99"/>
      <c r="BX248" s="100"/>
    </row>
    <row r="249" spans="1:76" s="95" customFormat="1" ht="19.5" customHeight="1">
      <c r="A249" s="91"/>
      <c r="B249" s="91"/>
      <c r="C249" s="92" t="s">
        <v>80</v>
      </c>
      <c r="D249" s="93"/>
      <c r="E249" s="93"/>
      <c r="F249" s="93"/>
      <c r="G249" s="93"/>
      <c r="H249" s="93"/>
      <c r="I249" s="93"/>
      <c r="J249" s="94"/>
      <c r="L249" s="592"/>
      <c r="M249" s="593"/>
      <c r="N249" s="593"/>
      <c r="O249" s="593"/>
      <c r="P249" s="592"/>
      <c r="Q249" s="593"/>
      <c r="R249" s="593"/>
      <c r="S249" s="593"/>
      <c r="T249" s="592"/>
      <c r="U249" s="593"/>
      <c r="V249" s="593"/>
      <c r="W249" s="593"/>
      <c r="X249" s="592"/>
      <c r="Y249" s="593"/>
      <c r="Z249" s="593"/>
      <c r="AA249" s="593"/>
      <c r="AB249" s="592"/>
      <c r="AC249" s="594"/>
      <c r="AD249" s="594"/>
      <c r="AE249" s="594"/>
      <c r="AF249" s="594"/>
      <c r="AG249" s="592">
        <f>SUM(L249:AF249)</f>
        <v>0</v>
      </c>
      <c r="AH249" s="593"/>
      <c r="AI249" s="593"/>
      <c r="AJ249" s="593"/>
      <c r="AL249" s="91"/>
      <c r="AM249" s="91"/>
      <c r="AN249" s="96" t="s">
        <v>81</v>
      </c>
      <c r="AO249" s="93"/>
      <c r="AP249" s="93"/>
      <c r="AQ249" s="93"/>
      <c r="AR249" s="93"/>
      <c r="AS249" s="93"/>
      <c r="AT249" s="93"/>
      <c r="AU249" s="93"/>
      <c r="AV249" s="554"/>
      <c r="AW249" s="554"/>
      <c r="AX249" s="554"/>
      <c r="AY249" s="554"/>
      <c r="AZ249" s="554"/>
      <c r="BA249" s="554"/>
      <c r="BB249" s="554"/>
      <c r="BC249" s="554"/>
      <c r="BD249" s="554"/>
      <c r="BE249" s="554"/>
      <c r="BF249" s="554"/>
      <c r="BG249" s="554"/>
      <c r="BH249" s="554"/>
      <c r="BI249" s="554"/>
      <c r="BJ249" s="554"/>
      <c r="BK249" s="554"/>
      <c r="BL249" s="554"/>
      <c r="BM249" s="554"/>
      <c r="BN249" s="554"/>
      <c r="BO249" s="554"/>
      <c r="BP249" s="571">
        <f>SUM(AV249:BO249)</f>
        <v>0</v>
      </c>
      <c r="BQ249" s="571"/>
      <c r="BR249" s="571"/>
      <c r="BS249" s="571"/>
      <c r="BT249" s="571"/>
      <c r="BU249" s="98"/>
      <c r="BV249" s="99"/>
      <c r="BW249" s="99"/>
      <c r="BX249" s="100"/>
    </row>
    <row r="250" spans="1:76" s="95" customFormat="1" ht="19.5" customHeight="1">
      <c r="A250" s="91"/>
      <c r="B250" s="91"/>
      <c r="C250" s="92" t="s">
        <v>82</v>
      </c>
      <c r="D250" s="93"/>
      <c r="E250" s="93"/>
      <c r="F250" s="93"/>
      <c r="G250" s="93"/>
      <c r="H250" s="93"/>
      <c r="I250" s="93"/>
      <c r="J250" s="94"/>
      <c r="L250" s="592"/>
      <c r="M250" s="593"/>
      <c r="N250" s="593"/>
      <c r="O250" s="593"/>
      <c r="P250" s="592"/>
      <c r="Q250" s="593"/>
      <c r="R250" s="593"/>
      <c r="S250" s="593"/>
      <c r="T250" s="592"/>
      <c r="U250" s="593"/>
      <c r="V250" s="593"/>
      <c r="W250" s="593"/>
      <c r="X250" s="592"/>
      <c r="Y250" s="593"/>
      <c r="Z250" s="593"/>
      <c r="AA250" s="593"/>
      <c r="AB250" s="592"/>
      <c r="AC250" s="594"/>
      <c r="AD250" s="594"/>
      <c r="AE250" s="594"/>
      <c r="AF250" s="594"/>
      <c r="AG250" s="592">
        <f>SUM(L250:AF250)</f>
        <v>0</v>
      </c>
      <c r="AH250" s="593"/>
      <c r="AI250" s="593"/>
      <c r="AJ250" s="593"/>
      <c r="AL250" s="91"/>
      <c r="AM250" s="91"/>
      <c r="AN250" s="96" t="s">
        <v>83</v>
      </c>
      <c r="AO250" s="93"/>
      <c r="AP250" s="93"/>
      <c r="AQ250" s="93"/>
      <c r="AR250" s="93"/>
      <c r="AS250" s="93"/>
      <c r="AT250" s="93"/>
      <c r="AU250" s="93"/>
      <c r="AV250" s="554"/>
      <c r="AW250" s="554"/>
      <c r="AX250" s="554"/>
      <c r="AY250" s="554"/>
      <c r="AZ250" s="554"/>
      <c r="BA250" s="554"/>
      <c r="BB250" s="554"/>
      <c r="BC250" s="554"/>
      <c r="BD250" s="554"/>
      <c r="BE250" s="554"/>
      <c r="BF250" s="554"/>
      <c r="BG250" s="554"/>
      <c r="BH250" s="554"/>
      <c r="BI250" s="554"/>
      <c r="BJ250" s="554"/>
      <c r="BK250" s="554"/>
      <c r="BL250" s="554"/>
      <c r="BM250" s="554"/>
      <c r="BN250" s="554"/>
      <c r="BO250" s="554"/>
      <c r="BP250" s="571">
        <f>SUM(AV250:BO250)</f>
        <v>0</v>
      </c>
      <c r="BQ250" s="571"/>
      <c r="BR250" s="571"/>
      <c r="BS250" s="571"/>
      <c r="BT250" s="571"/>
      <c r="BU250" s="98"/>
      <c r="BV250" s="99"/>
      <c r="BW250" s="99"/>
      <c r="BX250" s="100"/>
    </row>
    <row r="251" spans="1:73" ht="19.5" customHeight="1">
      <c r="A251" s="10"/>
      <c r="B251" s="10"/>
      <c r="C251" s="85" t="s">
        <v>84</v>
      </c>
      <c r="D251" s="86"/>
      <c r="E251" s="86"/>
      <c r="F251" s="86"/>
      <c r="G251" s="86"/>
      <c r="H251" s="86"/>
      <c r="I251" s="86"/>
      <c r="J251" s="54"/>
      <c r="L251" s="592">
        <f>SUM(L252:O254)</f>
        <v>0</v>
      </c>
      <c r="M251" s="593"/>
      <c r="N251" s="593"/>
      <c r="O251" s="593"/>
      <c r="P251" s="592">
        <f>SUM(P252:S254)</f>
        <v>0</v>
      </c>
      <c r="Q251" s="593"/>
      <c r="R251" s="593"/>
      <c r="S251" s="593"/>
      <c r="T251" s="592">
        <f>SUM(T252:W254)</f>
        <v>0</v>
      </c>
      <c r="U251" s="593"/>
      <c r="V251" s="593"/>
      <c r="W251" s="593"/>
      <c r="X251" s="592">
        <f>SUM(X252:AA254)</f>
        <v>0</v>
      </c>
      <c r="Y251" s="593"/>
      <c r="Z251" s="593"/>
      <c r="AA251" s="593"/>
      <c r="AB251" s="592">
        <f>SUM(AB252:AF254)</f>
        <v>0</v>
      </c>
      <c r="AC251" s="593"/>
      <c r="AD251" s="593"/>
      <c r="AE251" s="593"/>
      <c r="AF251" s="593"/>
      <c r="AG251" s="592">
        <f>SUM(AG252:AJ254)</f>
        <v>0</v>
      </c>
      <c r="AH251" s="593"/>
      <c r="AI251" s="593"/>
      <c r="AJ251" s="593"/>
      <c r="AL251" s="10"/>
      <c r="AM251" s="10"/>
      <c r="AN251" s="87" t="s">
        <v>85</v>
      </c>
      <c r="AO251" s="86"/>
      <c r="AP251" s="86"/>
      <c r="AQ251" s="86"/>
      <c r="AR251" s="86"/>
      <c r="AS251" s="86"/>
      <c r="AT251" s="86"/>
      <c r="AU251" s="86"/>
      <c r="AV251" s="561">
        <f>SUM(AV252:AZ254)</f>
        <v>0</v>
      </c>
      <c r="AW251" s="561"/>
      <c r="AX251" s="561"/>
      <c r="AY251" s="561"/>
      <c r="AZ251" s="561"/>
      <c r="BA251" s="561">
        <f>SUM(BA252:BE254)</f>
        <v>0</v>
      </c>
      <c r="BB251" s="561"/>
      <c r="BC251" s="561"/>
      <c r="BD251" s="561"/>
      <c r="BE251" s="561"/>
      <c r="BF251" s="561">
        <f>SUM(BF252:BJ254)</f>
        <v>0</v>
      </c>
      <c r="BG251" s="561"/>
      <c r="BH251" s="561"/>
      <c r="BI251" s="561"/>
      <c r="BJ251" s="561"/>
      <c r="BK251" s="561">
        <f>SUM(BK252:BO254)</f>
        <v>0</v>
      </c>
      <c r="BL251" s="561"/>
      <c r="BM251" s="561"/>
      <c r="BN251" s="561"/>
      <c r="BO251" s="561"/>
      <c r="BP251" s="561">
        <f>SUM(BP252:BT254)</f>
        <v>0</v>
      </c>
      <c r="BQ251" s="561"/>
      <c r="BR251" s="561"/>
      <c r="BS251" s="561"/>
      <c r="BT251" s="561"/>
      <c r="BU251" s="90"/>
    </row>
    <row r="252" spans="1:76" s="95" customFormat="1" ht="19.5" customHeight="1">
      <c r="A252" s="91"/>
      <c r="B252" s="91"/>
      <c r="C252" s="92" t="s">
        <v>86</v>
      </c>
      <c r="D252" s="93"/>
      <c r="E252" s="93"/>
      <c r="F252" s="93"/>
      <c r="G252" s="93"/>
      <c r="H252" s="93"/>
      <c r="I252" s="93"/>
      <c r="J252" s="94"/>
      <c r="L252" s="592"/>
      <c r="M252" s="593"/>
      <c r="N252" s="593"/>
      <c r="O252" s="593"/>
      <c r="P252" s="592"/>
      <c r="Q252" s="593"/>
      <c r="R252" s="593"/>
      <c r="S252" s="593"/>
      <c r="T252" s="592"/>
      <c r="U252" s="593"/>
      <c r="V252" s="593"/>
      <c r="W252" s="593"/>
      <c r="X252" s="592"/>
      <c r="Y252" s="593"/>
      <c r="Z252" s="593"/>
      <c r="AA252" s="593"/>
      <c r="AB252" s="592"/>
      <c r="AC252" s="594"/>
      <c r="AD252" s="594"/>
      <c r="AE252" s="594"/>
      <c r="AF252" s="594"/>
      <c r="AG252" s="592">
        <f>SUM(L252:AF252)</f>
        <v>0</v>
      </c>
      <c r="AH252" s="593"/>
      <c r="AI252" s="593"/>
      <c r="AJ252" s="593"/>
      <c r="AL252" s="91"/>
      <c r="AM252" s="91"/>
      <c r="AN252" s="96" t="s">
        <v>87</v>
      </c>
      <c r="AO252" s="93"/>
      <c r="AP252" s="93"/>
      <c r="AQ252" s="93"/>
      <c r="AR252" s="93"/>
      <c r="AS252" s="93"/>
      <c r="AT252" s="93"/>
      <c r="AU252" s="93"/>
      <c r="AV252" s="554"/>
      <c r="AW252" s="554"/>
      <c r="AX252" s="554"/>
      <c r="AY252" s="554"/>
      <c r="AZ252" s="554"/>
      <c r="BA252" s="554"/>
      <c r="BB252" s="554"/>
      <c r="BC252" s="554"/>
      <c r="BD252" s="554"/>
      <c r="BE252" s="554"/>
      <c r="BF252" s="554"/>
      <c r="BG252" s="554"/>
      <c r="BH252" s="554"/>
      <c r="BI252" s="554"/>
      <c r="BJ252" s="554"/>
      <c r="BK252" s="554"/>
      <c r="BL252" s="554"/>
      <c r="BM252" s="554"/>
      <c r="BN252" s="554"/>
      <c r="BO252" s="554"/>
      <c r="BP252" s="571">
        <f>SUM(AV252:BO252)</f>
        <v>0</v>
      </c>
      <c r="BQ252" s="571"/>
      <c r="BR252" s="571"/>
      <c r="BS252" s="571"/>
      <c r="BT252" s="571"/>
      <c r="BU252" s="98"/>
      <c r="BV252" s="99"/>
      <c r="BW252" s="99"/>
      <c r="BX252" s="100"/>
    </row>
    <row r="253" spans="1:76" s="95" customFormat="1" ht="19.5" customHeight="1">
      <c r="A253" s="91"/>
      <c r="B253" s="91"/>
      <c r="C253" s="92" t="s">
        <v>88</v>
      </c>
      <c r="D253" s="93"/>
      <c r="E253" s="93"/>
      <c r="F253" s="93"/>
      <c r="G253" s="93"/>
      <c r="H253" s="93"/>
      <c r="I253" s="93"/>
      <c r="J253" s="94"/>
      <c r="L253" s="592"/>
      <c r="M253" s="593"/>
      <c r="N253" s="593"/>
      <c r="O253" s="593"/>
      <c r="P253" s="592"/>
      <c r="Q253" s="593"/>
      <c r="R253" s="593"/>
      <c r="S253" s="593"/>
      <c r="T253" s="592"/>
      <c r="U253" s="593"/>
      <c r="V253" s="593"/>
      <c r="W253" s="593"/>
      <c r="X253" s="592"/>
      <c r="Y253" s="593"/>
      <c r="Z253" s="593"/>
      <c r="AA253" s="593"/>
      <c r="AB253" s="592"/>
      <c r="AC253" s="594"/>
      <c r="AD253" s="594"/>
      <c r="AE253" s="594"/>
      <c r="AF253" s="594"/>
      <c r="AG253" s="592">
        <f>SUM(L253:AF253)</f>
        <v>0</v>
      </c>
      <c r="AH253" s="593"/>
      <c r="AI253" s="593"/>
      <c r="AJ253" s="593"/>
      <c r="AL253" s="91"/>
      <c r="AM253" s="91"/>
      <c r="AN253" s="96"/>
      <c r="AO253" s="93"/>
      <c r="AP253" s="93"/>
      <c r="AQ253" s="93"/>
      <c r="AR253" s="93"/>
      <c r="AS253" s="93"/>
      <c r="AT253" s="93"/>
      <c r="AU253" s="93"/>
      <c r="AV253" s="97"/>
      <c r="AW253" s="97"/>
      <c r="AX253" s="97"/>
      <c r="AY253" s="97"/>
      <c r="AZ253" s="97"/>
      <c r="BA253" s="97"/>
      <c r="BB253" s="97"/>
      <c r="BC253" s="97"/>
      <c r="BD253" s="97"/>
      <c r="BE253" s="97"/>
      <c r="BF253" s="97"/>
      <c r="BG253" s="97"/>
      <c r="BH253" s="97"/>
      <c r="BI253" s="97"/>
      <c r="BJ253" s="97"/>
      <c r="BK253" s="97"/>
      <c r="BL253" s="97"/>
      <c r="BM253" s="97"/>
      <c r="BN253" s="97"/>
      <c r="BO253" s="97"/>
      <c r="BP253" s="98"/>
      <c r="BQ253" s="98"/>
      <c r="BR253" s="98"/>
      <c r="BS253" s="98"/>
      <c r="BT253" s="98"/>
      <c r="BU253" s="98"/>
      <c r="BV253" s="99"/>
      <c r="BW253" s="99"/>
      <c r="BX253" s="100"/>
    </row>
    <row r="254" spans="1:76" s="95" customFormat="1" ht="19.5" customHeight="1">
      <c r="A254" s="91"/>
      <c r="B254" s="91"/>
      <c r="C254" s="92" t="s">
        <v>89</v>
      </c>
      <c r="D254" s="93"/>
      <c r="E254" s="93"/>
      <c r="F254" s="93"/>
      <c r="G254" s="93"/>
      <c r="H254" s="93"/>
      <c r="I254" s="93"/>
      <c r="J254" s="94"/>
      <c r="L254" s="592"/>
      <c r="M254" s="593"/>
      <c r="N254" s="593"/>
      <c r="O254" s="593"/>
      <c r="P254" s="592"/>
      <c r="Q254" s="593"/>
      <c r="R254" s="593"/>
      <c r="S254" s="593"/>
      <c r="T254" s="592"/>
      <c r="U254" s="593"/>
      <c r="V254" s="593"/>
      <c r="W254" s="593"/>
      <c r="X254" s="592"/>
      <c r="Y254" s="593"/>
      <c r="Z254" s="593"/>
      <c r="AA254" s="593"/>
      <c r="AB254" s="592"/>
      <c r="AC254" s="594"/>
      <c r="AD254" s="594"/>
      <c r="AE254" s="594"/>
      <c r="AF254" s="594"/>
      <c r="AG254" s="592">
        <f>SUM(L254:AF254)</f>
        <v>0</v>
      </c>
      <c r="AH254" s="593"/>
      <c r="AI254" s="593"/>
      <c r="AJ254" s="593"/>
      <c r="AL254" s="91"/>
      <c r="AM254" s="91"/>
      <c r="AN254" s="96" t="s">
        <v>90</v>
      </c>
      <c r="AO254" s="93"/>
      <c r="AP254" s="93"/>
      <c r="AQ254" s="93"/>
      <c r="AR254" s="93"/>
      <c r="AS254" s="93"/>
      <c r="AT254" s="93"/>
      <c r="AU254" s="93"/>
      <c r="AV254" s="554"/>
      <c r="AW254" s="554"/>
      <c r="AX254" s="554"/>
      <c r="AY254" s="554"/>
      <c r="AZ254" s="554"/>
      <c r="BA254" s="554"/>
      <c r="BB254" s="554"/>
      <c r="BC254" s="554"/>
      <c r="BD254" s="554"/>
      <c r="BE254" s="554"/>
      <c r="BF254" s="554"/>
      <c r="BG254" s="554"/>
      <c r="BH254" s="554"/>
      <c r="BI254" s="554"/>
      <c r="BJ254" s="554"/>
      <c r="BK254" s="554"/>
      <c r="BL254" s="554"/>
      <c r="BM254" s="554"/>
      <c r="BN254" s="554"/>
      <c r="BO254" s="554"/>
      <c r="BP254" s="571">
        <f>SUM(AV254:BO254)</f>
        <v>0</v>
      </c>
      <c r="BQ254" s="571"/>
      <c r="BR254" s="571"/>
      <c r="BS254" s="571"/>
      <c r="BT254" s="571"/>
      <c r="BU254" s="98"/>
      <c r="BV254" s="99"/>
      <c r="BW254" s="99"/>
      <c r="BX254" s="100"/>
    </row>
    <row r="255" spans="1:75" ht="19.5" customHeight="1">
      <c r="A255" s="10"/>
      <c r="B255" s="10"/>
      <c r="C255" s="85" t="s">
        <v>91</v>
      </c>
      <c r="D255" s="86"/>
      <c r="E255" s="86"/>
      <c r="F255" s="86"/>
      <c r="G255" s="86"/>
      <c r="H255" s="86"/>
      <c r="I255" s="86"/>
      <c r="J255" s="73"/>
      <c r="L255" s="592">
        <f>L246+L247-L251</f>
        <v>85167187229</v>
      </c>
      <c r="M255" s="593"/>
      <c r="N255" s="593"/>
      <c r="O255" s="593"/>
      <c r="P255" s="592">
        <f>P246+P247-P251</f>
        <v>134318812256</v>
      </c>
      <c r="Q255" s="593"/>
      <c r="R255" s="593"/>
      <c r="S255" s="593" t="e">
        <f>#REF!+S247-S251</f>
        <v>#REF!</v>
      </c>
      <c r="T255" s="592">
        <f>T246+T247-T251</f>
        <v>1239106164</v>
      </c>
      <c r="U255" s="593"/>
      <c r="V255" s="593"/>
      <c r="W255" s="593" t="e">
        <f>#REF!+W247-W251</f>
        <v>#REF!</v>
      </c>
      <c r="X255" s="592">
        <f>X246+X247-X251</f>
        <v>332723257</v>
      </c>
      <c r="Y255" s="593"/>
      <c r="Z255" s="593"/>
      <c r="AA255" s="593"/>
      <c r="AB255" s="592">
        <f>AB246+AB247-AB251</f>
        <v>0</v>
      </c>
      <c r="AC255" s="593"/>
      <c r="AD255" s="593"/>
      <c r="AE255" s="593"/>
      <c r="AF255" s="593"/>
      <c r="AG255" s="592">
        <f>AG246+AG247-AG251</f>
        <v>221057828906</v>
      </c>
      <c r="AH255" s="593"/>
      <c r="AI255" s="593"/>
      <c r="AJ255" s="593"/>
      <c r="AL255" s="10"/>
      <c r="AM255" s="10"/>
      <c r="AN255" s="87" t="s">
        <v>92</v>
      </c>
      <c r="AO255" s="86"/>
      <c r="AP255" s="86"/>
      <c r="AQ255" s="86"/>
      <c r="AR255" s="86"/>
      <c r="AS255" s="86"/>
      <c r="AT255" s="86"/>
      <c r="AU255" s="86"/>
      <c r="AV255" s="561">
        <f>AV246+AV247-AV251</f>
        <v>0</v>
      </c>
      <c r="AW255" s="561"/>
      <c r="AX255" s="561"/>
      <c r="AY255" s="561"/>
      <c r="AZ255" s="561"/>
      <c r="BA255" s="561">
        <f>BA246+BA247-BA251</f>
        <v>0</v>
      </c>
      <c r="BB255" s="561"/>
      <c r="BC255" s="561"/>
      <c r="BD255" s="561"/>
      <c r="BE255" s="561"/>
      <c r="BF255" s="561">
        <f>BF246+BF247-BF251</f>
        <v>0</v>
      </c>
      <c r="BG255" s="561"/>
      <c r="BH255" s="561"/>
      <c r="BI255" s="561"/>
      <c r="BJ255" s="561"/>
      <c r="BK255" s="561">
        <f>BK246+BK247-BK251</f>
        <v>0</v>
      </c>
      <c r="BL255" s="561"/>
      <c r="BM255" s="561"/>
      <c r="BN255" s="561"/>
      <c r="BO255" s="561"/>
      <c r="BP255" s="561">
        <f>BP246+BP247-BP251</f>
        <v>0</v>
      </c>
      <c r="BQ255" s="561"/>
      <c r="BR255" s="561"/>
      <c r="BS255" s="561"/>
      <c r="BT255" s="561"/>
      <c r="BU255" s="90"/>
      <c r="BV255" s="101"/>
      <c r="BW255" s="101"/>
    </row>
    <row r="256" spans="1:76" s="110" customFormat="1" ht="19.5" customHeight="1">
      <c r="A256" s="11"/>
      <c r="B256" s="11"/>
      <c r="C256" s="75" t="s">
        <v>93</v>
      </c>
      <c r="D256" s="102"/>
      <c r="E256" s="102"/>
      <c r="F256" s="102"/>
      <c r="G256" s="102"/>
      <c r="H256" s="102"/>
      <c r="I256" s="102"/>
      <c r="J256" s="103"/>
      <c r="K256" s="104"/>
      <c r="L256" s="105"/>
      <c r="M256" s="106"/>
      <c r="N256" s="106"/>
      <c r="O256" s="107"/>
      <c r="P256" s="106"/>
      <c r="Q256" s="106"/>
      <c r="R256" s="106"/>
      <c r="S256" s="107"/>
      <c r="T256" s="106"/>
      <c r="U256" s="106"/>
      <c r="V256" s="106"/>
      <c r="W256" s="107"/>
      <c r="X256" s="106"/>
      <c r="Y256" s="106"/>
      <c r="Z256" s="106"/>
      <c r="AA256" s="107"/>
      <c r="AB256" s="106"/>
      <c r="AC256" s="106"/>
      <c r="AD256" s="106"/>
      <c r="AE256" s="106"/>
      <c r="AF256" s="108"/>
      <c r="AG256" s="106"/>
      <c r="AH256" s="106"/>
      <c r="AI256" s="106"/>
      <c r="AJ256" s="109"/>
      <c r="AL256" s="11"/>
      <c r="AM256" s="11"/>
      <c r="AN256" s="83" t="s">
        <v>94</v>
      </c>
      <c r="AO256" s="102"/>
      <c r="AP256" s="102"/>
      <c r="AQ256" s="102"/>
      <c r="AR256" s="102"/>
      <c r="AS256" s="102"/>
      <c r="AT256" s="102"/>
      <c r="AU256" s="102"/>
      <c r="AV256" s="111"/>
      <c r="AW256" s="111"/>
      <c r="AX256" s="111"/>
      <c r="AY256" s="111"/>
      <c r="AZ256" s="111"/>
      <c r="BA256" s="607"/>
      <c r="BB256" s="607"/>
      <c r="BC256" s="607"/>
      <c r="BD256" s="607"/>
      <c r="BE256" s="607"/>
      <c r="BF256" s="607"/>
      <c r="BG256" s="607"/>
      <c r="BH256" s="607"/>
      <c r="BI256" s="607"/>
      <c r="BJ256" s="607"/>
      <c r="BK256" s="607"/>
      <c r="BL256" s="607"/>
      <c r="BM256" s="607"/>
      <c r="BN256" s="607"/>
      <c r="BO256" s="607"/>
      <c r="BP256" s="608"/>
      <c r="BQ256" s="608"/>
      <c r="BR256" s="608"/>
      <c r="BS256" s="608"/>
      <c r="BT256" s="608"/>
      <c r="BU256" s="112"/>
      <c r="BV256" s="113"/>
      <c r="BW256" s="113"/>
      <c r="BX256" s="114"/>
    </row>
    <row r="257" spans="1:75" ht="19.5" customHeight="1">
      <c r="A257" s="10"/>
      <c r="B257" s="10"/>
      <c r="C257" s="115" t="s">
        <v>74</v>
      </c>
      <c r="D257" s="86"/>
      <c r="E257" s="86"/>
      <c r="F257" s="86"/>
      <c r="G257" s="86"/>
      <c r="H257" s="86"/>
      <c r="I257" s="86"/>
      <c r="L257" s="590">
        <v>28740561426</v>
      </c>
      <c r="M257" s="591"/>
      <c r="N257" s="591"/>
      <c r="O257" s="591"/>
      <c r="P257" s="590">
        <v>48668288549</v>
      </c>
      <c r="Q257" s="591"/>
      <c r="R257" s="591"/>
      <c r="S257" s="591"/>
      <c r="T257" s="590">
        <v>1239106164</v>
      </c>
      <c r="U257" s="591"/>
      <c r="V257" s="591"/>
      <c r="W257" s="591"/>
      <c r="X257" s="590">
        <v>303192007</v>
      </c>
      <c r="Y257" s="591"/>
      <c r="Z257" s="591"/>
      <c r="AA257" s="591"/>
      <c r="AB257" s="590"/>
      <c r="AC257" s="591"/>
      <c r="AD257" s="591"/>
      <c r="AE257" s="591"/>
      <c r="AF257" s="591"/>
      <c r="AG257" s="590">
        <f>SUM(L257:AF257)</f>
        <v>78951148146</v>
      </c>
      <c r="AH257" s="591"/>
      <c r="AI257" s="591"/>
      <c r="AJ257" s="591"/>
      <c r="AL257" s="10"/>
      <c r="AM257" s="10"/>
      <c r="AN257" s="116" t="s">
        <v>75</v>
      </c>
      <c r="AO257" s="86"/>
      <c r="AP257" s="86"/>
      <c r="AQ257" s="86"/>
      <c r="AR257" s="86"/>
      <c r="AS257" s="86"/>
      <c r="AT257" s="86"/>
      <c r="AU257" s="86"/>
      <c r="AV257" s="561"/>
      <c r="AW257" s="561"/>
      <c r="AX257" s="561"/>
      <c r="AY257" s="561"/>
      <c r="AZ257" s="561"/>
      <c r="BA257" s="561"/>
      <c r="BB257" s="561"/>
      <c r="BC257" s="561"/>
      <c r="BD257" s="561"/>
      <c r="BE257" s="561"/>
      <c r="BF257" s="561"/>
      <c r="BG257" s="561"/>
      <c r="BH257" s="561"/>
      <c r="BI257" s="561"/>
      <c r="BJ257" s="561"/>
      <c r="BK257" s="561"/>
      <c r="BL257" s="561"/>
      <c r="BM257" s="561"/>
      <c r="BN257" s="561"/>
      <c r="BO257" s="561"/>
      <c r="BP257" s="606">
        <f>SUM(AU257:BO257)</f>
        <v>0</v>
      </c>
      <c r="BQ257" s="606"/>
      <c r="BR257" s="606"/>
      <c r="BS257" s="606"/>
      <c r="BT257" s="606"/>
      <c r="BU257" s="88"/>
      <c r="BV257" s="56"/>
      <c r="BW257" s="56"/>
    </row>
    <row r="258" spans="1:76" ht="19.5" customHeight="1">
      <c r="A258" s="10"/>
      <c r="B258" s="10"/>
      <c r="C258" s="115" t="s">
        <v>76</v>
      </c>
      <c r="D258" s="86"/>
      <c r="E258" s="86"/>
      <c r="F258" s="86"/>
      <c r="G258" s="86"/>
      <c r="H258" s="86"/>
      <c r="I258" s="86"/>
      <c r="L258" s="590">
        <f>SUM(L259:O260)</f>
        <v>1002974145</v>
      </c>
      <c r="M258" s="591"/>
      <c r="N258" s="591"/>
      <c r="O258" s="591"/>
      <c r="P258" s="590">
        <f>SUM(P259:S260)</f>
        <v>1519575740</v>
      </c>
      <c r="Q258" s="591"/>
      <c r="R258" s="591"/>
      <c r="S258" s="591"/>
      <c r="T258" s="590">
        <f>SUM(T259:W260)</f>
        <v>0</v>
      </c>
      <c r="U258" s="591"/>
      <c r="V258" s="591"/>
      <c r="W258" s="591"/>
      <c r="X258" s="590">
        <f>SUM(X259:AA260)</f>
        <v>1093750</v>
      </c>
      <c r="Y258" s="591"/>
      <c r="Z258" s="591"/>
      <c r="AA258" s="591"/>
      <c r="AB258" s="590">
        <f>SUM(AB259:AF260)</f>
        <v>0</v>
      </c>
      <c r="AC258" s="591"/>
      <c r="AD258" s="591"/>
      <c r="AE258" s="591"/>
      <c r="AF258" s="591"/>
      <c r="AG258" s="590">
        <f>SUM(AG259:AJ260)</f>
        <v>2523643635</v>
      </c>
      <c r="AH258" s="591"/>
      <c r="AI258" s="591"/>
      <c r="AJ258" s="591"/>
      <c r="AL258" s="10"/>
      <c r="AM258" s="10"/>
      <c r="AN258" s="116" t="s">
        <v>95</v>
      </c>
      <c r="AO258" s="86"/>
      <c r="AP258" s="86"/>
      <c r="AQ258" s="86"/>
      <c r="AR258" s="86"/>
      <c r="AS258" s="86"/>
      <c r="AT258" s="86"/>
      <c r="AU258" s="86"/>
      <c r="AV258" s="561"/>
      <c r="AW258" s="561"/>
      <c r="AX258" s="561"/>
      <c r="AY258" s="561"/>
      <c r="AZ258" s="561"/>
      <c r="BA258" s="561"/>
      <c r="BB258" s="561"/>
      <c r="BC258" s="561"/>
      <c r="BD258" s="561"/>
      <c r="BE258" s="561"/>
      <c r="BF258" s="561"/>
      <c r="BG258" s="561"/>
      <c r="BH258" s="561"/>
      <c r="BI258" s="561"/>
      <c r="BJ258" s="561"/>
      <c r="BK258" s="561"/>
      <c r="BL258" s="561"/>
      <c r="BM258" s="561"/>
      <c r="BN258" s="561"/>
      <c r="BO258" s="561"/>
      <c r="BP258" s="606">
        <f>SUM(AU258:BO258)</f>
        <v>0</v>
      </c>
      <c r="BQ258" s="606"/>
      <c r="BR258" s="606"/>
      <c r="BS258" s="606"/>
      <c r="BT258" s="606"/>
      <c r="BU258" s="88"/>
      <c r="BW258" s="101"/>
      <c r="BX258" s="89"/>
    </row>
    <row r="259" spans="1:76" ht="19.5" customHeight="1">
      <c r="A259" s="10"/>
      <c r="B259" s="10"/>
      <c r="C259" s="92" t="s">
        <v>96</v>
      </c>
      <c r="D259" s="86"/>
      <c r="E259" s="86"/>
      <c r="F259" s="86"/>
      <c r="G259" s="86"/>
      <c r="H259" s="86"/>
      <c r="I259" s="86"/>
      <c r="L259" s="590">
        <v>1002974145</v>
      </c>
      <c r="M259" s="591"/>
      <c r="N259" s="591"/>
      <c r="O259" s="591"/>
      <c r="P259" s="590">
        <f>1504369586+15206154</f>
        <v>1519575740</v>
      </c>
      <c r="Q259" s="591"/>
      <c r="R259" s="591"/>
      <c r="S259" s="591"/>
      <c r="T259" s="590"/>
      <c r="U259" s="591"/>
      <c r="V259" s="591"/>
      <c r="W259" s="591"/>
      <c r="X259" s="590">
        <v>1093750</v>
      </c>
      <c r="Y259" s="591"/>
      <c r="Z259" s="591"/>
      <c r="AA259" s="591"/>
      <c r="AB259" s="590"/>
      <c r="AC259" s="591"/>
      <c r="AD259" s="591"/>
      <c r="AE259" s="591"/>
      <c r="AF259" s="591"/>
      <c r="AG259" s="590">
        <f>SUM(L259:AF259)</f>
        <v>2523643635</v>
      </c>
      <c r="AH259" s="591"/>
      <c r="AI259" s="591"/>
      <c r="AJ259" s="591"/>
      <c r="AL259" s="10"/>
      <c r="AM259" s="10"/>
      <c r="AN259" s="116"/>
      <c r="AO259" s="86"/>
      <c r="AP259" s="86"/>
      <c r="AQ259" s="86"/>
      <c r="AR259" s="86"/>
      <c r="AS259" s="86"/>
      <c r="AT259" s="86"/>
      <c r="AU259" s="86"/>
      <c r="AV259" s="90"/>
      <c r="AW259" s="90"/>
      <c r="AX259" s="90"/>
      <c r="AY259" s="90"/>
      <c r="AZ259" s="90"/>
      <c r="BA259" s="90"/>
      <c r="BB259" s="90"/>
      <c r="BC259" s="90"/>
      <c r="BD259" s="90"/>
      <c r="BE259" s="90"/>
      <c r="BF259" s="90"/>
      <c r="BG259" s="90"/>
      <c r="BH259" s="90"/>
      <c r="BI259" s="90"/>
      <c r="BJ259" s="90"/>
      <c r="BK259" s="90"/>
      <c r="BL259" s="90"/>
      <c r="BM259" s="90"/>
      <c r="BN259" s="90"/>
      <c r="BO259" s="90"/>
      <c r="BP259" s="88"/>
      <c r="BQ259" s="88"/>
      <c r="BR259" s="88"/>
      <c r="BS259" s="88"/>
      <c r="BT259" s="88"/>
      <c r="BU259" s="88"/>
      <c r="BW259" s="101"/>
      <c r="BX259" s="89"/>
    </row>
    <row r="260" spans="1:76" ht="19.5" customHeight="1">
      <c r="A260" s="10"/>
      <c r="B260" s="10"/>
      <c r="C260" s="92" t="s">
        <v>97</v>
      </c>
      <c r="D260" s="86"/>
      <c r="E260" s="86"/>
      <c r="F260" s="86"/>
      <c r="G260" s="86"/>
      <c r="H260" s="86"/>
      <c r="I260" s="86"/>
      <c r="L260" s="590"/>
      <c r="M260" s="591"/>
      <c r="N260" s="591"/>
      <c r="O260" s="591"/>
      <c r="P260" s="590"/>
      <c r="Q260" s="591"/>
      <c r="R260" s="591"/>
      <c r="S260" s="591"/>
      <c r="T260" s="590"/>
      <c r="U260" s="591"/>
      <c r="V260" s="591"/>
      <c r="W260" s="591"/>
      <c r="X260" s="590"/>
      <c r="Y260" s="591"/>
      <c r="Z260" s="591"/>
      <c r="AA260" s="591"/>
      <c r="AB260" s="590"/>
      <c r="AC260" s="591"/>
      <c r="AD260" s="591"/>
      <c r="AE260" s="591"/>
      <c r="AF260" s="591"/>
      <c r="AG260" s="590">
        <f>SUM(L260:AF260)</f>
        <v>0</v>
      </c>
      <c r="AH260" s="591"/>
      <c r="AI260" s="591"/>
      <c r="AJ260" s="591"/>
      <c r="AL260" s="10"/>
      <c r="AM260" s="10"/>
      <c r="AN260" s="116"/>
      <c r="AO260" s="86"/>
      <c r="AP260" s="86"/>
      <c r="AQ260" s="86"/>
      <c r="AR260" s="86"/>
      <c r="AS260" s="86"/>
      <c r="AT260" s="86"/>
      <c r="AU260" s="86"/>
      <c r="AV260" s="90"/>
      <c r="AW260" s="90"/>
      <c r="AX260" s="90"/>
      <c r="AY260" s="90"/>
      <c r="AZ260" s="90"/>
      <c r="BA260" s="90"/>
      <c r="BB260" s="90"/>
      <c r="BC260" s="90"/>
      <c r="BD260" s="90"/>
      <c r="BE260" s="90"/>
      <c r="BF260" s="90"/>
      <c r="BG260" s="90"/>
      <c r="BH260" s="90"/>
      <c r="BI260" s="90"/>
      <c r="BJ260" s="90"/>
      <c r="BK260" s="90"/>
      <c r="BL260" s="90"/>
      <c r="BM260" s="90"/>
      <c r="BN260" s="90"/>
      <c r="BO260" s="90"/>
      <c r="BP260" s="88"/>
      <c r="BQ260" s="88"/>
      <c r="BR260" s="88"/>
      <c r="BS260" s="88"/>
      <c r="BT260" s="88"/>
      <c r="BU260" s="88"/>
      <c r="BW260" s="101"/>
      <c r="BX260" s="89"/>
    </row>
    <row r="261" spans="1:76" ht="19.5" customHeight="1">
      <c r="A261" s="10"/>
      <c r="B261" s="10"/>
      <c r="C261" s="115" t="s">
        <v>84</v>
      </c>
      <c r="D261" s="86"/>
      <c r="E261" s="86"/>
      <c r="F261" s="86"/>
      <c r="G261" s="86"/>
      <c r="H261" s="86"/>
      <c r="I261" s="86"/>
      <c r="L261" s="590">
        <f>SUM(L262:O264)</f>
        <v>0</v>
      </c>
      <c r="M261" s="591"/>
      <c r="N261" s="591"/>
      <c r="O261" s="591"/>
      <c r="P261" s="590">
        <f>SUM(P262:S264)</f>
        <v>0</v>
      </c>
      <c r="Q261" s="591">
        <f>SUBTOTAL(9,Q262:U264)</f>
        <v>0</v>
      </c>
      <c r="R261" s="591">
        <f>SUBTOTAL(9,R262:V264)</f>
        <v>0</v>
      </c>
      <c r="S261" s="591">
        <f>SUBTOTAL(9,S262:S264)</f>
        <v>0</v>
      </c>
      <c r="T261" s="590">
        <f>SUM(T262:W264)</f>
        <v>0</v>
      </c>
      <c r="U261" s="591">
        <f>SUBTOTAL(9,U262:X264)</f>
        <v>0</v>
      </c>
      <c r="V261" s="591">
        <f>SUBTOTAL(9,V262:Y264)</f>
        <v>0</v>
      </c>
      <c r="W261" s="591"/>
      <c r="X261" s="590">
        <f>SUM(X262:AA264)</f>
        <v>0</v>
      </c>
      <c r="Y261" s="591"/>
      <c r="Z261" s="591"/>
      <c r="AA261" s="591"/>
      <c r="AB261" s="590">
        <f>SUM(AB262:AF264)</f>
        <v>0</v>
      </c>
      <c r="AC261" s="591"/>
      <c r="AD261" s="591"/>
      <c r="AE261" s="591"/>
      <c r="AF261" s="591"/>
      <c r="AG261" s="590">
        <f>SUM(AG262:AJ264)</f>
        <v>0</v>
      </c>
      <c r="AH261" s="591"/>
      <c r="AI261" s="591"/>
      <c r="AJ261" s="591"/>
      <c r="AL261" s="10"/>
      <c r="AM261" s="10"/>
      <c r="AN261" s="116" t="s">
        <v>85</v>
      </c>
      <c r="AO261" s="86"/>
      <c r="AP261" s="86"/>
      <c r="AQ261" s="86"/>
      <c r="AR261" s="86"/>
      <c r="AS261" s="86"/>
      <c r="AT261" s="86"/>
      <c r="AU261" s="86"/>
      <c r="AV261" s="561">
        <f>SUBTOTAL(9,AV262:AZ264)</f>
        <v>0</v>
      </c>
      <c r="AW261" s="561"/>
      <c r="AX261" s="561"/>
      <c r="AY261" s="561"/>
      <c r="AZ261" s="561"/>
      <c r="BA261" s="561">
        <f>SUBTOTAL(9,BA262:BE264)</f>
        <v>0</v>
      </c>
      <c r="BB261" s="561"/>
      <c r="BC261" s="561"/>
      <c r="BD261" s="561"/>
      <c r="BE261" s="561"/>
      <c r="BF261" s="561">
        <f>SUBTOTAL(9,BF262:BJ264)</f>
        <v>0</v>
      </c>
      <c r="BG261" s="561"/>
      <c r="BH261" s="561"/>
      <c r="BI261" s="561"/>
      <c r="BJ261" s="561"/>
      <c r="BK261" s="561">
        <f>SUBTOTAL(9,BK262:BO264)</f>
        <v>0</v>
      </c>
      <c r="BL261" s="561"/>
      <c r="BM261" s="561"/>
      <c r="BN261" s="561"/>
      <c r="BO261" s="561"/>
      <c r="BP261" s="561">
        <f>SUBTOTAL(9,BP262:BT264)</f>
        <v>0</v>
      </c>
      <c r="BQ261" s="561"/>
      <c r="BR261" s="561"/>
      <c r="BS261" s="561"/>
      <c r="BT261" s="561"/>
      <c r="BU261" s="90"/>
      <c r="BX261" s="89"/>
    </row>
    <row r="262" spans="1:76" s="95" customFormat="1" ht="19.5" customHeight="1">
      <c r="A262" s="20"/>
      <c r="B262" s="20"/>
      <c r="C262" s="92" t="s">
        <v>86</v>
      </c>
      <c r="D262" s="93"/>
      <c r="E262" s="93"/>
      <c r="F262" s="93"/>
      <c r="G262" s="93"/>
      <c r="H262" s="93"/>
      <c r="I262" s="93"/>
      <c r="J262" s="62"/>
      <c r="L262" s="590"/>
      <c r="M262" s="591"/>
      <c r="N262" s="591"/>
      <c r="O262" s="591"/>
      <c r="P262" s="590"/>
      <c r="Q262" s="591"/>
      <c r="R262" s="591"/>
      <c r="S262" s="591"/>
      <c r="T262" s="590"/>
      <c r="U262" s="591"/>
      <c r="V262" s="591"/>
      <c r="W262" s="591"/>
      <c r="X262" s="590"/>
      <c r="Y262" s="591"/>
      <c r="Z262" s="591"/>
      <c r="AA262" s="591"/>
      <c r="AB262" s="590"/>
      <c r="AC262" s="591"/>
      <c r="AD262" s="591"/>
      <c r="AE262" s="591"/>
      <c r="AF262" s="591"/>
      <c r="AG262" s="590"/>
      <c r="AH262" s="591"/>
      <c r="AI262" s="591"/>
      <c r="AJ262" s="591"/>
      <c r="AL262" s="20"/>
      <c r="AM262" s="20"/>
      <c r="AN262" s="96" t="s">
        <v>87</v>
      </c>
      <c r="AO262" s="93"/>
      <c r="AP262" s="93"/>
      <c r="AQ262" s="93"/>
      <c r="AR262" s="93"/>
      <c r="AS262" s="93"/>
      <c r="AT262" s="93"/>
      <c r="AU262" s="93"/>
      <c r="AV262" s="554"/>
      <c r="AW262" s="554"/>
      <c r="AX262" s="554"/>
      <c r="AY262" s="554"/>
      <c r="AZ262" s="554"/>
      <c r="BA262" s="554"/>
      <c r="BB262" s="554"/>
      <c r="BC262" s="554"/>
      <c r="BD262" s="554"/>
      <c r="BE262" s="554"/>
      <c r="BF262" s="554"/>
      <c r="BG262" s="554"/>
      <c r="BH262" s="554"/>
      <c r="BI262" s="554"/>
      <c r="BJ262" s="554"/>
      <c r="BK262" s="554"/>
      <c r="BL262" s="554"/>
      <c r="BM262" s="554"/>
      <c r="BN262" s="554"/>
      <c r="BO262" s="554"/>
      <c r="BP262" s="555"/>
      <c r="BQ262" s="555"/>
      <c r="BR262" s="555"/>
      <c r="BS262" s="555"/>
      <c r="BT262" s="555"/>
      <c r="BU262" s="117"/>
      <c r="BV262" s="99"/>
      <c r="BW262" s="99"/>
      <c r="BX262" s="100"/>
    </row>
    <row r="263" spans="1:76" s="95" customFormat="1" ht="19.5" customHeight="1">
      <c r="A263" s="20"/>
      <c r="B263" s="20"/>
      <c r="C263" s="92" t="s">
        <v>88</v>
      </c>
      <c r="D263" s="93"/>
      <c r="E263" s="93"/>
      <c r="F263" s="93"/>
      <c r="G263" s="93"/>
      <c r="H263" s="93"/>
      <c r="I263" s="93"/>
      <c r="J263" s="62"/>
      <c r="L263" s="590"/>
      <c r="M263" s="591"/>
      <c r="N263" s="591"/>
      <c r="O263" s="591"/>
      <c r="P263" s="590"/>
      <c r="Q263" s="591"/>
      <c r="R263" s="591"/>
      <c r="S263" s="591"/>
      <c r="T263" s="590"/>
      <c r="U263" s="591"/>
      <c r="V263" s="591"/>
      <c r="W263" s="591"/>
      <c r="X263" s="590"/>
      <c r="Y263" s="591"/>
      <c r="Z263" s="591"/>
      <c r="AA263" s="591"/>
      <c r="AB263" s="590"/>
      <c r="AC263" s="591"/>
      <c r="AD263" s="591"/>
      <c r="AE263" s="591"/>
      <c r="AF263" s="591"/>
      <c r="AG263" s="590">
        <f>SUM(L263:AF263)</f>
        <v>0</v>
      </c>
      <c r="AH263" s="591"/>
      <c r="AI263" s="591"/>
      <c r="AJ263" s="591"/>
      <c r="AL263" s="20"/>
      <c r="AM263" s="20"/>
      <c r="AN263" s="96"/>
      <c r="AO263" s="93"/>
      <c r="AP263" s="93"/>
      <c r="AQ263" s="93"/>
      <c r="AR263" s="93"/>
      <c r="AS263" s="93"/>
      <c r="AT263" s="93"/>
      <c r="AU263" s="93"/>
      <c r="AV263" s="97"/>
      <c r="AW263" s="97"/>
      <c r="AX263" s="97"/>
      <c r="AY263" s="97"/>
      <c r="AZ263" s="97"/>
      <c r="BA263" s="97"/>
      <c r="BB263" s="97"/>
      <c r="BC263" s="97"/>
      <c r="BD263" s="97"/>
      <c r="BE263" s="97"/>
      <c r="BF263" s="97"/>
      <c r="BG263" s="97"/>
      <c r="BH263" s="97"/>
      <c r="BI263" s="97"/>
      <c r="BJ263" s="97"/>
      <c r="BK263" s="97"/>
      <c r="BL263" s="97"/>
      <c r="BM263" s="97"/>
      <c r="BN263" s="97"/>
      <c r="BO263" s="97"/>
      <c r="BP263" s="117"/>
      <c r="BQ263" s="117"/>
      <c r="BR263" s="117"/>
      <c r="BS263" s="117"/>
      <c r="BT263" s="117"/>
      <c r="BU263" s="117"/>
      <c r="BV263" s="99"/>
      <c r="BW263" s="99"/>
      <c r="BX263" s="100"/>
    </row>
    <row r="264" spans="1:76" s="95" customFormat="1" ht="19.5" customHeight="1">
      <c r="A264" s="20"/>
      <c r="B264" s="20"/>
      <c r="C264" s="92" t="s">
        <v>89</v>
      </c>
      <c r="D264" s="93"/>
      <c r="E264" s="93"/>
      <c r="F264" s="93"/>
      <c r="G264" s="93"/>
      <c r="H264" s="93"/>
      <c r="I264" s="93"/>
      <c r="J264" s="62"/>
      <c r="L264" s="590"/>
      <c r="M264" s="591"/>
      <c r="N264" s="591"/>
      <c r="O264" s="591"/>
      <c r="P264" s="590"/>
      <c r="Q264" s="591"/>
      <c r="R264" s="591"/>
      <c r="S264" s="591"/>
      <c r="T264" s="590"/>
      <c r="U264" s="591"/>
      <c r="V264" s="591"/>
      <c r="W264" s="591"/>
      <c r="X264" s="590"/>
      <c r="Y264" s="591"/>
      <c r="Z264" s="591"/>
      <c r="AA264" s="591"/>
      <c r="AB264" s="590"/>
      <c r="AC264" s="591"/>
      <c r="AD264" s="591"/>
      <c r="AE264" s="591"/>
      <c r="AF264" s="591"/>
      <c r="AG264" s="590">
        <f>SUM(L264:AF264)</f>
        <v>0</v>
      </c>
      <c r="AH264" s="591"/>
      <c r="AI264" s="591"/>
      <c r="AJ264" s="591"/>
      <c r="AL264" s="20"/>
      <c r="AM264" s="20"/>
      <c r="AN264" s="96" t="s">
        <v>33</v>
      </c>
      <c r="AO264" s="93"/>
      <c r="AP264" s="93"/>
      <c r="AQ264" s="93"/>
      <c r="AR264" s="93"/>
      <c r="AS264" s="93"/>
      <c r="AT264" s="93"/>
      <c r="AU264" s="93"/>
      <c r="AV264" s="554"/>
      <c r="AW264" s="554"/>
      <c r="AX264" s="554"/>
      <c r="AY264" s="554"/>
      <c r="AZ264" s="554"/>
      <c r="BA264" s="554"/>
      <c r="BB264" s="554"/>
      <c r="BC264" s="554"/>
      <c r="BD264" s="554"/>
      <c r="BE264" s="554"/>
      <c r="BF264" s="554"/>
      <c r="BG264" s="554"/>
      <c r="BH264" s="554"/>
      <c r="BI264" s="554"/>
      <c r="BJ264" s="554"/>
      <c r="BK264" s="554"/>
      <c r="BL264" s="554"/>
      <c r="BM264" s="554"/>
      <c r="BN264" s="554"/>
      <c r="BO264" s="554"/>
      <c r="BP264" s="555"/>
      <c r="BQ264" s="555"/>
      <c r="BR264" s="555"/>
      <c r="BS264" s="555"/>
      <c r="BT264" s="555"/>
      <c r="BU264" s="117"/>
      <c r="BV264" s="99"/>
      <c r="BW264" s="99"/>
      <c r="BX264" s="100"/>
    </row>
    <row r="265" spans="1:80" s="6" customFormat="1" ht="19.5" customHeight="1">
      <c r="A265" s="10"/>
      <c r="B265" s="10"/>
      <c r="C265" s="115" t="s">
        <v>91</v>
      </c>
      <c r="D265" s="86"/>
      <c r="E265" s="86"/>
      <c r="F265" s="86"/>
      <c r="G265" s="86"/>
      <c r="H265" s="86"/>
      <c r="I265" s="86"/>
      <c r="L265" s="590">
        <f>L257+L258-L261</f>
        <v>29743535571</v>
      </c>
      <c r="M265" s="609"/>
      <c r="N265" s="609"/>
      <c r="O265" s="609"/>
      <c r="P265" s="590">
        <f>P257+P258-P261</f>
        <v>50187864289</v>
      </c>
      <c r="Q265" s="609"/>
      <c r="R265" s="609"/>
      <c r="S265" s="609"/>
      <c r="T265" s="590">
        <f>T257+T258-T261</f>
        <v>1239106164</v>
      </c>
      <c r="U265" s="609"/>
      <c r="V265" s="609"/>
      <c r="W265" s="609"/>
      <c r="X265" s="590">
        <f>X257+X258-X261</f>
        <v>304285757</v>
      </c>
      <c r="Y265" s="609"/>
      <c r="Z265" s="609"/>
      <c r="AA265" s="609"/>
      <c r="AB265" s="590">
        <f>AB257+AB258-AB261</f>
        <v>0</v>
      </c>
      <c r="AC265" s="609"/>
      <c r="AD265" s="609"/>
      <c r="AE265" s="609"/>
      <c r="AF265" s="609"/>
      <c r="AG265" s="590">
        <f>AG257+AG258-AG261</f>
        <v>81474791781</v>
      </c>
      <c r="AH265" s="609"/>
      <c r="AI265" s="609"/>
      <c r="AJ265" s="609"/>
      <c r="AL265" s="10"/>
      <c r="AM265" s="10"/>
      <c r="AN265" s="118" t="s">
        <v>92</v>
      </c>
      <c r="AO265" s="86"/>
      <c r="AP265" s="86"/>
      <c r="AQ265" s="86"/>
      <c r="AR265" s="86"/>
      <c r="AS265" s="86"/>
      <c r="AT265" s="86"/>
      <c r="AU265" s="86"/>
      <c r="AV265" s="561">
        <f>AV257+AV258-AV261</f>
        <v>0</v>
      </c>
      <c r="AW265" s="561"/>
      <c r="AX265" s="561"/>
      <c r="AY265" s="561"/>
      <c r="AZ265" s="561"/>
      <c r="BA265" s="561">
        <f>BA257+BA258-BA261</f>
        <v>0</v>
      </c>
      <c r="BB265" s="561"/>
      <c r="BC265" s="561"/>
      <c r="BD265" s="561"/>
      <c r="BE265" s="561"/>
      <c r="BF265" s="561">
        <f>BF257+BF258-BF261</f>
        <v>0</v>
      </c>
      <c r="BG265" s="561"/>
      <c r="BH265" s="561"/>
      <c r="BI265" s="561"/>
      <c r="BJ265" s="561"/>
      <c r="BK265" s="561">
        <f>BK257+BK258-BK261</f>
        <v>0</v>
      </c>
      <c r="BL265" s="561"/>
      <c r="BM265" s="561"/>
      <c r="BN265" s="561"/>
      <c r="BO265" s="561"/>
      <c r="BP265" s="606">
        <f>SUM(AU265:BO265)</f>
        <v>0</v>
      </c>
      <c r="BQ265" s="606"/>
      <c r="BR265" s="606"/>
      <c r="BS265" s="606"/>
      <c r="BT265" s="606"/>
      <c r="BU265" s="88"/>
      <c r="BV265" s="479"/>
      <c r="BW265" s="479"/>
      <c r="BX265" s="479"/>
      <c r="BY265" s="479"/>
      <c r="BZ265" s="479"/>
      <c r="CA265" s="479"/>
      <c r="CB265" s="479"/>
    </row>
    <row r="266" spans="1:76" s="110" customFormat="1" ht="19.5" customHeight="1">
      <c r="A266" s="11"/>
      <c r="B266" s="11"/>
      <c r="C266" s="75" t="s">
        <v>98</v>
      </c>
      <c r="D266" s="102"/>
      <c r="E266" s="102"/>
      <c r="F266" s="102"/>
      <c r="G266" s="102"/>
      <c r="H266" s="102"/>
      <c r="I266" s="102"/>
      <c r="J266" s="103"/>
      <c r="K266" s="104"/>
      <c r="L266" s="586"/>
      <c r="M266" s="587"/>
      <c r="N266" s="587"/>
      <c r="O266" s="587"/>
      <c r="P266" s="586"/>
      <c r="Q266" s="587"/>
      <c r="R266" s="587"/>
      <c r="S266" s="587"/>
      <c r="T266" s="586"/>
      <c r="U266" s="587"/>
      <c r="V266" s="587"/>
      <c r="W266" s="587"/>
      <c r="X266" s="586"/>
      <c r="Y266" s="587"/>
      <c r="Z266" s="587"/>
      <c r="AA266" s="587"/>
      <c r="AB266" s="586"/>
      <c r="AC266" s="587"/>
      <c r="AD266" s="587"/>
      <c r="AE266" s="587"/>
      <c r="AF266" s="587"/>
      <c r="AG266" s="586"/>
      <c r="AH266" s="587"/>
      <c r="AI266" s="587"/>
      <c r="AJ266" s="587"/>
      <c r="AL266" s="11"/>
      <c r="AM266" s="11"/>
      <c r="AN266" s="83" t="s">
        <v>99</v>
      </c>
      <c r="AO266" s="102"/>
      <c r="AP266" s="102"/>
      <c r="AQ266" s="102"/>
      <c r="AR266" s="102"/>
      <c r="AS266" s="102"/>
      <c r="AT266" s="102"/>
      <c r="AU266" s="102"/>
      <c r="AV266" s="607"/>
      <c r="AW266" s="607"/>
      <c r="AX266" s="607"/>
      <c r="AY266" s="607"/>
      <c r="AZ266" s="607"/>
      <c r="BA266" s="607"/>
      <c r="BB266" s="607"/>
      <c r="BC266" s="607"/>
      <c r="BD266" s="607"/>
      <c r="BE266" s="607"/>
      <c r="BF266" s="607"/>
      <c r="BG266" s="607"/>
      <c r="BH266" s="607"/>
      <c r="BI266" s="607"/>
      <c r="BJ266" s="607"/>
      <c r="BK266" s="607"/>
      <c r="BL266" s="607"/>
      <c r="BM266" s="607"/>
      <c r="BN266" s="607"/>
      <c r="BO266" s="607"/>
      <c r="BP266" s="608"/>
      <c r="BQ266" s="608"/>
      <c r="BR266" s="608"/>
      <c r="BS266" s="608"/>
      <c r="BT266" s="608"/>
      <c r="BU266" s="112"/>
      <c r="BV266" s="120"/>
      <c r="BW266" s="113"/>
      <c r="BX266" s="119"/>
    </row>
    <row r="267" spans="1:76" ht="19.5" customHeight="1">
      <c r="A267" s="10"/>
      <c r="B267" s="10"/>
      <c r="C267" s="85" t="s">
        <v>100</v>
      </c>
      <c r="D267" s="86"/>
      <c r="E267" s="86"/>
      <c r="F267" s="86"/>
      <c r="G267" s="86"/>
      <c r="H267" s="86"/>
      <c r="I267" s="86"/>
      <c r="J267" s="69"/>
      <c r="K267" s="69"/>
      <c r="L267" s="588">
        <f>L246-L257</f>
        <v>56426625803</v>
      </c>
      <c r="M267" s="589"/>
      <c r="N267" s="589"/>
      <c r="O267" s="589"/>
      <c r="P267" s="588">
        <f>P246-P257</f>
        <v>83413618025</v>
      </c>
      <c r="Q267" s="589"/>
      <c r="R267" s="589"/>
      <c r="S267" s="589" t="e">
        <f>#REF!-S257</f>
        <v>#REF!</v>
      </c>
      <c r="T267" s="588">
        <f>T246-T257</f>
        <v>0</v>
      </c>
      <c r="U267" s="589"/>
      <c r="V267" s="589"/>
      <c r="W267" s="589" t="e">
        <f>#REF!-W257</f>
        <v>#REF!</v>
      </c>
      <c r="X267" s="588">
        <f>X246-X257</f>
        <v>29531250</v>
      </c>
      <c r="Y267" s="589"/>
      <c r="Z267" s="589"/>
      <c r="AA267" s="589"/>
      <c r="AB267" s="588">
        <f>AB246-AB257</f>
        <v>0</v>
      </c>
      <c r="AC267" s="589"/>
      <c r="AD267" s="589"/>
      <c r="AE267" s="589"/>
      <c r="AF267" s="589"/>
      <c r="AG267" s="588">
        <f>AG246-AG257</f>
        <v>139869775078</v>
      </c>
      <c r="AH267" s="589"/>
      <c r="AI267" s="589"/>
      <c r="AJ267" s="589"/>
      <c r="AL267" s="10"/>
      <c r="AM267" s="10"/>
      <c r="AN267" s="87" t="s">
        <v>101</v>
      </c>
      <c r="AO267" s="86"/>
      <c r="AP267" s="86"/>
      <c r="AQ267" s="86"/>
      <c r="AR267" s="86"/>
      <c r="AS267" s="86"/>
      <c r="AT267" s="86"/>
      <c r="AU267" s="86"/>
      <c r="AV267" s="561">
        <f>AV246-AV257</f>
        <v>0</v>
      </c>
      <c r="AW267" s="561"/>
      <c r="AX267" s="561"/>
      <c r="AY267" s="561"/>
      <c r="AZ267" s="561"/>
      <c r="BA267" s="561">
        <f>BA246-BA257</f>
        <v>0</v>
      </c>
      <c r="BB267" s="561"/>
      <c r="BC267" s="561"/>
      <c r="BD267" s="561"/>
      <c r="BE267" s="561"/>
      <c r="BF267" s="561">
        <f>BF246-BF257</f>
        <v>0</v>
      </c>
      <c r="BG267" s="561"/>
      <c r="BH267" s="561"/>
      <c r="BI267" s="561"/>
      <c r="BJ267" s="561"/>
      <c r="BK267" s="561">
        <f>BK246-BK257</f>
        <v>0</v>
      </c>
      <c r="BL267" s="561"/>
      <c r="BM267" s="561"/>
      <c r="BN267" s="561"/>
      <c r="BO267" s="561"/>
      <c r="BP267" s="606">
        <f>BP246-BP257</f>
        <v>0</v>
      </c>
      <c r="BQ267" s="606"/>
      <c r="BR267" s="606"/>
      <c r="BS267" s="606"/>
      <c r="BT267" s="606"/>
      <c r="BU267" s="88"/>
      <c r="BV267" s="56"/>
      <c r="BX267" s="119"/>
    </row>
    <row r="268" spans="1:75" ht="19.5" customHeight="1">
      <c r="A268" s="10"/>
      <c r="B268" s="10"/>
      <c r="C268" s="121" t="s">
        <v>102</v>
      </c>
      <c r="D268" s="72"/>
      <c r="E268" s="72"/>
      <c r="F268" s="72"/>
      <c r="G268" s="72"/>
      <c r="H268" s="72"/>
      <c r="I268" s="72"/>
      <c r="J268" s="73"/>
      <c r="K268" s="73"/>
      <c r="L268" s="582">
        <f>L255-L265</f>
        <v>55423651658</v>
      </c>
      <c r="M268" s="583"/>
      <c r="N268" s="583"/>
      <c r="O268" s="583"/>
      <c r="P268" s="582">
        <f>P255-P265</f>
        <v>84130947967</v>
      </c>
      <c r="Q268" s="583"/>
      <c r="R268" s="583"/>
      <c r="S268" s="583" t="e">
        <f>S255-S265</f>
        <v>#REF!</v>
      </c>
      <c r="T268" s="582">
        <f>T255-T265</f>
        <v>0</v>
      </c>
      <c r="U268" s="583"/>
      <c r="V268" s="583"/>
      <c r="W268" s="583" t="e">
        <f>W255-W265</f>
        <v>#REF!</v>
      </c>
      <c r="X268" s="582">
        <f>X255-X265</f>
        <v>28437500</v>
      </c>
      <c r="Y268" s="583"/>
      <c r="Z268" s="583"/>
      <c r="AA268" s="583"/>
      <c r="AB268" s="582">
        <f>AB255-AB265</f>
        <v>0</v>
      </c>
      <c r="AC268" s="583"/>
      <c r="AD268" s="583"/>
      <c r="AE268" s="583"/>
      <c r="AF268" s="583"/>
      <c r="AG268" s="582">
        <f>AG255-AG265</f>
        <v>139583037125</v>
      </c>
      <c r="AH268" s="583"/>
      <c r="AI268" s="583"/>
      <c r="AJ268" s="583"/>
      <c r="AL268" s="10"/>
      <c r="AM268" s="10"/>
      <c r="AN268" s="122" t="s">
        <v>103</v>
      </c>
      <c r="AO268" s="72"/>
      <c r="AP268" s="72"/>
      <c r="AQ268" s="72"/>
      <c r="AR268" s="72"/>
      <c r="AS268" s="72"/>
      <c r="AT268" s="72"/>
      <c r="AU268" s="72"/>
      <c r="AV268" s="603">
        <f>AV255-AV265</f>
        <v>0</v>
      </c>
      <c r="AW268" s="603"/>
      <c r="AX268" s="603"/>
      <c r="AY268" s="603"/>
      <c r="AZ268" s="603"/>
      <c r="BA268" s="603">
        <f>BA255-BA265</f>
        <v>0</v>
      </c>
      <c r="BB268" s="603"/>
      <c r="BC268" s="603"/>
      <c r="BD268" s="603"/>
      <c r="BE268" s="603"/>
      <c r="BF268" s="603">
        <f>BF255-BF265</f>
        <v>0</v>
      </c>
      <c r="BG268" s="603"/>
      <c r="BH268" s="603"/>
      <c r="BI268" s="603"/>
      <c r="BJ268" s="603"/>
      <c r="BK268" s="603">
        <f>BK255-BK265</f>
        <v>0</v>
      </c>
      <c r="BL268" s="603"/>
      <c r="BM268" s="603"/>
      <c r="BN268" s="603"/>
      <c r="BO268" s="603"/>
      <c r="BP268" s="604">
        <f>BP255-BP265</f>
        <v>0</v>
      </c>
      <c r="BQ268" s="604"/>
      <c r="BR268" s="604"/>
      <c r="BS268" s="604"/>
      <c r="BT268" s="604"/>
      <c r="BU268" s="123"/>
      <c r="BV268" s="56">
        <f>+AG267-AG268</f>
        <v>286737953</v>
      </c>
      <c r="BW268" s="56"/>
    </row>
    <row r="269" spans="1:75" ht="19.5" customHeight="1">
      <c r="A269" s="10"/>
      <c r="B269" s="10"/>
      <c r="C269" s="154" t="s">
        <v>405</v>
      </c>
      <c r="D269" s="130" t="s">
        <v>480</v>
      </c>
      <c r="E269" s="130"/>
      <c r="F269" s="130"/>
      <c r="G269" s="130"/>
      <c r="H269" s="130"/>
      <c r="I269" s="130"/>
      <c r="J269" s="54"/>
      <c r="K269" s="54"/>
      <c r="L269" s="155"/>
      <c r="M269" s="156"/>
      <c r="N269" s="156"/>
      <c r="O269" s="156"/>
      <c r="P269" s="155"/>
      <c r="Q269" s="156"/>
      <c r="R269" s="156"/>
      <c r="S269" s="156"/>
      <c r="T269" s="155"/>
      <c r="U269" s="156"/>
      <c r="V269" s="156"/>
      <c r="W269" s="156"/>
      <c r="X269" s="155"/>
      <c r="Y269" s="156"/>
      <c r="Z269" s="156"/>
      <c r="AA269" s="156"/>
      <c r="AB269" s="155"/>
      <c r="AC269" s="156"/>
      <c r="AD269" s="156"/>
      <c r="AE269" s="156"/>
      <c r="AF269" s="156"/>
      <c r="AG269" s="155"/>
      <c r="AH269" s="156"/>
      <c r="AI269" s="156"/>
      <c r="AJ269" s="156"/>
      <c r="AL269" s="10"/>
      <c r="AM269" s="10"/>
      <c r="AN269" s="154"/>
      <c r="AO269" s="130"/>
      <c r="AP269" s="130"/>
      <c r="AQ269" s="130"/>
      <c r="AR269" s="130"/>
      <c r="AS269" s="130"/>
      <c r="AT269" s="130"/>
      <c r="AU269" s="130"/>
      <c r="AV269" s="172"/>
      <c r="AW269" s="172"/>
      <c r="AX269" s="172"/>
      <c r="AY269" s="172"/>
      <c r="AZ269" s="172"/>
      <c r="BA269" s="172"/>
      <c r="BB269" s="172"/>
      <c r="BC269" s="172"/>
      <c r="BD269" s="172"/>
      <c r="BE269" s="172"/>
      <c r="BF269" s="172"/>
      <c r="BG269" s="172"/>
      <c r="BH269" s="172"/>
      <c r="BI269" s="172"/>
      <c r="BJ269" s="172"/>
      <c r="BK269" s="172"/>
      <c r="BL269" s="172"/>
      <c r="BM269" s="172"/>
      <c r="BN269" s="172"/>
      <c r="BO269" s="172"/>
      <c r="BP269" s="123"/>
      <c r="BQ269" s="123"/>
      <c r="BR269" s="123"/>
      <c r="BS269" s="123"/>
      <c r="BT269" s="123"/>
      <c r="BU269" s="123"/>
      <c r="BV269" s="56"/>
      <c r="BW269" s="56"/>
    </row>
    <row r="270" spans="1:75" ht="19.5" customHeight="1">
      <c r="A270" s="10"/>
      <c r="B270" s="10"/>
      <c r="C270" s="154" t="s">
        <v>405</v>
      </c>
      <c r="D270" s="130" t="s">
        <v>481</v>
      </c>
      <c r="E270" s="130"/>
      <c r="F270" s="130"/>
      <c r="G270" s="130"/>
      <c r="H270" s="130"/>
      <c r="I270" s="130"/>
      <c r="J270" s="54"/>
      <c r="K270" s="54"/>
      <c r="L270" s="155"/>
      <c r="M270" s="156"/>
      <c r="N270" s="156"/>
      <c r="O270" s="156"/>
      <c r="P270" s="155"/>
      <c r="Q270" s="156"/>
      <c r="R270" s="156"/>
      <c r="S270" s="156"/>
      <c r="T270" s="155"/>
      <c r="U270" s="156"/>
      <c r="V270" s="156"/>
      <c r="W270" s="156"/>
      <c r="X270" s="155"/>
      <c r="Y270" s="156"/>
      <c r="Z270" s="156"/>
      <c r="AA270" s="156"/>
      <c r="AB270" s="155"/>
      <c r="AC270" s="156"/>
      <c r="AD270" s="156"/>
      <c r="AE270" s="156"/>
      <c r="AF270" s="156"/>
      <c r="AG270" s="155"/>
      <c r="AH270" s="156"/>
      <c r="AI270" s="156"/>
      <c r="AJ270" s="156"/>
      <c r="AL270" s="10"/>
      <c r="AM270" s="10"/>
      <c r="AN270" s="154"/>
      <c r="AO270" s="130"/>
      <c r="AP270" s="130"/>
      <c r="AQ270" s="130"/>
      <c r="AR270" s="130"/>
      <c r="AS270" s="130"/>
      <c r="AT270" s="130"/>
      <c r="AU270" s="130"/>
      <c r="AV270" s="172"/>
      <c r="AW270" s="172"/>
      <c r="AX270" s="172"/>
      <c r="AY270" s="172"/>
      <c r="AZ270" s="172"/>
      <c r="BA270" s="172"/>
      <c r="BB270" s="172"/>
      <c r="BC270" s="172"/>
      <c r="BD270" s="172"/>
      <c r="BE270" s="172"/>
      <c r="BF270" s="172"/>
      <c r="BG270" s="172"/>
      <c r="BH270" s="172"/>
      <c r="BI270" s="172"/>
      <c r="BJ270" s="172"/>
      <c r="BK270" s="172"/>
      <c r="BL270" s="172"/>
      <c r="BM270" s="172"/>
      <c r="BN270" s="172"/>
      <c r="BO270" s="172"/>
      <c r="BP270" s="123"/>
      <c r="BQ270" s="123"/>
      <c r="BR270" s="123"/>
      <c r="BS270" s="123"/>
      <c r="BT270" s="123"/>
      <c r="BU270" s="123"/>
      <c r="BV270" s="56"/>
      <c r="BW270" s="56"/>
    </row>
    <row r="271" spans="1:75" ht="19.5" customHeight="1">
      <c r="A271" s="10"/>
      <c r="B271" s="10"/>
      <c r="C271" s="154" t="s">
        <v>405</v>
      </c>
      <c r="D271" s="130" t="s">
        <v>482</v>
      </c>
      <c r="E271" s="130"/>
      <c r="F271" s="130"/>
      <c r="G271" s="130"/>
      <c r="H271" s="130"/>
      <c r="I271" s="130"/>
      <c r="J271" s="54"/>
      <c r="K271" s="54"/>
      <c r="L271" s="155"/>
      <c r="M271" s="156"/>
      <c r="N271" s="156"/>
      <c r="O271" s="156"/>
      <c r="P271" s="155"/>
      <c r="Q271" s="156"/>
      <c r="R271" s="156"/>
      <c r="S271" s="156"/>
      <c r="T271" s="155"/>
      <c r="U271" s="156"/>
      <c r="V271" s="156"/>
      <c r="W271" s="156"/>
      <c r="X271" s="155"/>
      <c r="Y271" s="156"/>
      <c r="Z271" s="156"/>
      <c r="AA271" s="156"/>
      <c r="AB271" s="155"/>
      <c r="AC271" s="156"/>
      <c r="AD271" s="156"/>
      <c r="AE271" s="156"/>
      <c r="AF271" s="156"/>
      <c r="AG271" s="155"/>
      <c r="AH271" s="156"/>
      <c r="AI271" s="156"/>
      <c r="AJ271" s="156"/>
      <c r="AL271" s="10"/>
      <c r="AM271" s="10"/>
      <c r="AN271" s="154"/>
      <c r="AO271" s="130"/>
      <c r="AP271" s="130"/>
      <c r="AQ271" s="130"/>
      <c r="AR271" s="130"/>
      <c r="AS271" s="130"/>
      <c r="AT271" s="130"/>
      <c r="AU271" s="130"/>
      <c r="AV271" s="172"/>
      <c r="AW271" s="172"/>
      <c r="AX271" s="172"/>
      <c r="AY271" s="172"/>
      <c r="AZ271" s="172"/>
      <c r="BA271" s="172"/>
      <c r="BB271" s="172"/>
      <c r="BC271" s="172"/>
      <c r="BD271" s="172"/>
      <c r="BE271" s="172"/>
      <c r="BF271" s="172"/>
      <c r="BG271" s="172"/>
      <c r="BH271" s="172"/>
      <c r="BI271" s="172"/>
      <c r="BJ271" s="172"/>
      <c r="BK271" s="172"/>
      <c r="BL271" s="172"/>
      <c r="BM271" s="172"/>
      <c r="BN271" s="172"/>
      <c r="BO271" s="172"/>
      <c r="BP271" s="123"/>
      <c r="BQ271" s="123"/>
      <c r="BR271" s="123"/>
      <c r="BS271" s="123"/>
      <c r="BT271" s="123"/>
      <c r="BU271" s="123"/>
      <c r="BV271" s="56"/>
      <c r="BW271" s="56"/>
    </row>
    <row r="272" spans="1:75" ht="19.5" customHeight="1">
      <c r="A272" s="10"/>
      <c r="B272" s="10"/>
      <c r="C272" s="154" t="s">
        <v>405</v>
      </c>
      <c r="D272" s="130" t="s">
        <v>483</v>
      </c>
      <c r="E272" s="130"/>
      <c r="F272" s="130"/>
      <c r="G272" s="130"/>
      <c r="H272" s="130"/>
      <c r="I272" s="130"/>
      <c r="J272" s="54"/>
      <c r="K272" s="54"/>
      <c r="L272" s="155"/>
      <c r="M272" s="156"/>
      <c r="N272" s="156"/>
      <c r="O272" s="156"/>
      <c r="P272" s="155"/>
      <c r="Q272" s="156"/>
      <c r="R272" s="156"/>
      <c r="S272" s="156"/>
      <c r="T272" s="155"/>
      <c r="U272" s="156"/>
      <c r="V272" s="156"/>
      <c r="W272" s="156"/>
      <c r="X272" s="155"/>
      <c r="Y272" s="156"/>
      <c r="Z272" s="156"/>
      <c r="AA272" s="156"/>
      <c r="AB272" s="155"/>
      <c r="AC272" s="156"/>
      <c r="AD272" s="156"/>
      <c r="AE272" s="156"/>
      <c r="AF272" s="156"/>
      <c r="AG272" s="155"/>
      <c r="AH272" s="156"/>
      <c r="AI272" s="156"/>
      <c r="AJ272" s="156"/>
      <c r="AL272" s="10"/>
      <c r="AM272" s="10"/>
      <c r="AN272" s="154"/>
      <c r="AO272" s="130"/>
      <c r="AP272" s="130"/>
      <c r="AQ272" s="130"/>
      <c r="AR272" s="130"/>
      <c r="AS272" s="130"/>
      <c r="AT272" s="130"/>
      <c r="AU272" s="130"/>
      <c r="AV272" s="172"/>
      <c r="AW272" s="172"/>
      <c r="AX272" s="172"/>
      <c r="AY272" s="172"/>
      <c r="AZ272" s="172"/>
      <c r="BA272" s="172"/>
      <c r="BB272" s="172"/>
      <c r="BC272" s="172"/>
      <c r="BD272" s="172"/>
      <c r="BE272" s="172"/>
      <c r="BF272" s="172"/>
      <c r="BG272" s="172"/>
      <c r="BH272" s="172"/>
      <c r="BI272" s="172"/>
      <c r="BJ272" s="172"/>
      <c r="BK272" s="172"/>
      <c r="BL272" s="172"/>
      <c r="BM272" s="172"/>
      <c r="BN272" s="172"/>
      <c r="BO272" s="172"/>
      <c r="BP272" s="123"/>
      <c r="BQ272" s="123"/>
      <c r="BR272" s="123"/>
      <c r="BS272" s="123"/>
      <c r="BT272" s="123"/>
      <c r="BU272" s="123"/>
      <c r="BV272" s="56"/>
      <c r="BW272" s="56"/>
    </row>
    <row r="273" spans="1:75" ht="19.5" customHeight="1">
      <c r="A273" s="10"/>
      <c r="B273" s="10"/>
      <c r="C273" s="154" t="s">
        <v>405</v>
      </c>
      <c r="D273" s="130" t="s">
        <v>484</v>
      </c>
      <c r="E273" s="130"/>
      <c r="F273" s="130"/>
      <c r="G273" s="130"/>
      <c r="H273" s="130"/>
      <c r="I273" s="130"/>
      <c r="J273" s="54"/>
      <c r="K273" s="54"/>
      <c r="L273" s="155"/>
      <c r="M273" s="156"/>
      <c r="N273" s="156"/>
      <c r="O273" s="156"/>
      <c r="P273" s="155"/>
      <c r="Q273" s="156"/>
      <c r="R273" s="156"/>
      <c r="S273" s="156"/>
      <c r="T273" s="155"/>
      <c r="U273" s="156"/>
      <c r="V273" s="156"/>
      <c r="W273" s="156"/>
      <c r="X273" s="155"/>
      <c r="Y273" s="156"/>
      <c r="Z273" s="156"/>
      <c r="AA273" s="156"/>
      <c r="AB273" s="155"/>
      <c r="AC273" s="156"/>
      <c r="AD273" s="156"/>
      <c r="AE273" s="156"/>
      <c r="AF273" s="156"/>
      <c r="AG273" s="155"/>
      <c r="AH273" s="156"/>
      <c r="AI273" s="156"/>
      <c r="AJ273" s="156"/>
      <c r="AL273" s="10"/>
      <c r="AM273" s="10"/>
      <c r="AN273" s="154"/>
      <c r="AO273" s="130"/>
      <c r="AP273" s="130"/>
      <c r="AQ273" s="130"/>
      <c r="AR273" s="130"/>
      <c r="AS273" s="130"/>
      <c r="AT273" s="130"/>
      <c r="AU273" s="130"/>
      <c r="AV273" s="172"/>
      <c r="AW273" s="172"/>
      <c r="AX273" s="172"/>
      <c r="AY273" s="172"/>
      <c r="AZ273" s="172"/>
      <c r="BA273" s="172"/>
      <c r="BB273" s="172"/>
      <c r="BC273" s="172"/>
      <c r="BD273" s="172"/>
      <c r="BE273" s="172"/>
      <c r="BF273" s="172"/>
      <c r="BG273" s="172"/>
      <c r="BH273" s="172"/>
      <c r="BI273" s="172"/>
      <c r="BJ273" s="172"/>
      <c r="BK273" s="172"/>
      <c r="BL273" s="172"/>
      <c r="BM273" s="172"/>
      <c r="BN273" s="172"/>
      <c r="BO273" s="172"/>
      <c r="BP273" s="123"/>
      <c r="BQ273" s="123"/>
      <c r="BR273" s="123"/>
      <c r="BS273" s="123"/>
      <c r="BT273" s="123"/>
      <c r="BU273" s="123"/>
      <c r="BV273" s="56"/>
      <c r="BW273" s="56"/>
    </row>
    <row r="274" spans="1:73" ht="19.5" customHeight="1" outlineLevel="1">
      <c r="A274" s="11">
        <v>9</v>
      </c>
      <c r="B274" s="11" t="s">
        <v>8</v>
      </c>
      <c r="C274" s="66" t="s">
        <v>104</v>
      </c>
      <c r="D274" s="63"/>
      <c r="E274" s="63"/>
      <c r="F274" s="63"/>
      <c r="G274" s="63"/>
      <c r="H274" s="63"/>
      <c r="I274" s="63"/>
      <c r="J274" s="63"/>
      <c r="K274" s="63"/>
      <c r="L274" s="63"/>
      <c r="M274" s="63"/>
      <c r="N274" s="63"/>
      <c r="O274" s="63"/>
      <c r="P274" s="63"/>
      <c r="Q274" s="63"/>
      <c r="R274" s="63"/>
      <c r="S274" s="63"/>
      <c r="T274" s="63"/>
      <c r="U274" s="124"/>
      <c r="V274" s="124"/>
      <c r="W274" s="124"/>
      <c r="X274" s="124"/>
      <c r="Y274" s="124"/>
      <c r="Z274" s="124"/>
      <c r="AA274" s="124"/>
      <c r="AB274" s="124"/>
      <c r="AC274" s="125"/>
      <c r="AD274" s="125"/>
      <c r="AE274" s="125"/>
      <c r="AF274" s="125"/>
      <c r="AG274" s="125"/>
      <c r="AH274" s="125"/>
      <c r="AI274" s="125"/>
      <c r="AJ274" s="125"/>
      <c r="AN274" s="66"/>
      <c r="AO274" s="63"/>
      <c r="AP274" s="63"/>
      <c r="AQ274" s="63"/>
      <c r="AR274" s="63"/>
      <c r="AS274" s="63"/>
      <c r="AT274" s="63"/>
      <c r="AU274" s="63"/>
      <c r="AV274" s="124"/>
      <c r="AW274" s="124"/>
      <c r="AX274" s="124"/>
      <c r="AY274" s="124"/>
      <c r="AZ274" s="124"/>
      <c r="BA274" s="124"/>
      <c r="BB274" s="124"/>
      <c r="BC274" s="124"/>
      <c r="BD274" s="124"/>
      <c r="BE274" s="124"/>
      <c r="BF274" s="124"/>
      <c r="BG274" s="124"/>
      <c r="BH274" s="124"/>
      <c r="BI274" s="124"/>
      <c r="BJ274" s="124"/>
      <c r="BK274" s="124"/>
      <c r="BL274" s="124"/>
      <c r="BM274" s="124"/>
      <c r="BN274" s="125"/>
      <c r="BO274" s="125"/>
      <c r="BP274" s="125"/>
      <c r="BQ274" s="125"/>
      <c r="BR274" s="125"/>
      <c r="BS274" s="125"/>
      <c r="BT274" s="125"/>
      <c r="BU274" s="125"/>
    </row>
    <row r="275" spans="3:73" ht="19.5" customHeight="1" outlineLevel="1">
      <c r="C275" s="67" t="s">
        <v>52</v>
      </c>
      <c r="D275" s="68"/>
      <c r="E275" s="68"/>
      <c r="F275" s="68"/>
      <c r="G275" s="68"/>
      <c r="H275" s="68"/>
      <c r="I275" s="68"/>
      <c r="J275" s="69"/>
      <c r="K275" s="69"/>
      <c r="L275" s="584" t="s">
        <v>53</v>
      </c>
      <c r="M275" s="605"/>
      <c r="N275" s="605"/>
      <c r="O275" s="605"/>
      <c r="P275" s="584" t="s">
        <v>54</v>
      </c>
      <c r="Q275" s="605"/>
      <c r="R275" s="605"/>
      <c r="S275" s="605"/>
      <c r="T275" s="584" t="s">
        <v>55</v>
      </c>
      <c r="U275" s="605"/>
      <c r="V275" s="605"/>
      <c r="W275" s="605"/>
      <c r="X275" s="584" t="s">
        <v>56</v>
      </c>
      <c r="Y275" s="605"/>
      <c r="Z275" s="605"/>
      <c r="AA275" s="605"/>
      <c r="AB275" s="584" t="s">
        <v>57</v>
      </c>
      <c r="AC275" s="605"/>
      <c r="AD275" s="605"/>
      <c r="AE275" s="605"/>
      <c r="AF275" s="605"/>
      <c r="AG275" s="599" t="s">
        <v>17</v>
      </c>
      <c r="AH275" s="600"/>
      <c r="AI275" s="600"/>
      <c r="AJ275" s="600"/>
      <c r="AN275" s="66"/>
      <c r="AO275" s="63"/>
      <c r="AP275" s="63"/>
      <c r="AQ275" s="63"/>
      <c r="AR275" s="63"/>
      <c r="AS275" s="63"/>
      <c r="AT275" s="63"/>
      <c r="AU275" s="63"/>
      <c r="AV275" s="124"/>
      <c r="AW275" s="124"/>
      <c r="AX275" s="124"/>
      <c r="AY275" s="124"/>
      <c r="AZ275" s="124"/>
      <c r="BA275" s="124"/>
      <c r="BB275" s="124"/>
      <c r="BC275" s="124"/>
      <c r="BD275" s="124"/>
      <c r="BE275" s="124"/>
      <c r="BF275" s="124"/>
      <c r="BG275" s="124"/>
      <c r="BH275" s="124"/>
      <c r="BI275" s="124"/>
      <c r="BJ275" s="124"/>
      <c r="BK275" s="124"/>
      <c r="BL275" s="124"/>
      <c r="BM275" s="124"/>
      <c r="BN275" s="125"/>
      <c r="BO275" s="125"/>
      <c r="BP275" s="125"/>
      <c r="BQ275" s="125"/>
      <c r="BR275" s="125"/>
      <c r="BS275" s="125"/>
      <c r="BT275" s="125"/>
      <c r="BU275" s="125"/>
    </row>
    <row r="276" spans="3:73" ht="19.5" customHeight="1" outlineLevel="1">
      <c r="C276" s="71"/>
      <c r="D276" s="72"/>
      <c r="E276" s="72"/>
      <c r="F276" s="72"/>
      <c r="G276" s="72"/>
      <c r="H276" s="72"/>
      <c r="I276" s="72"/>
      <c r="J276" s="73"/>
      <c r="K276" s="73"/>
      <c r="L276" s="580" t="s">
        <v>63</v>
      </c>
      <c r="M276" s="602"/>
      <c r="N276" s="602"/>
      <c r="O276" s="602"/>
      <c r="P276" s="580" t="s">
        <v>64</v>
      </c>
      <c r="Q276" s="602"/>
      <c r="R276" s="602"/>
      <c r="S276" s="602"/>
      <c r="T276" s="580" t="s">
        <v>65</v>
      </c>
      <c r="U276" s="602"/>
      <c r="V276" s="602"/>
      <c r="W276" s="602"/>
      <c r="X276" s="580" t="s">
        <v>66</v>
      </c>
      <c r="Y276" s="602"/>
      <c r="Z276" s="602"/>
      <c r="AA276" s="602"/>
      <c r="AB276" s="580" t="s">
        <v>67</v>
      </c>
      <c r="AC276" s="602"/>
      <c r="AD276" s="602"/>
      <c r="AE276" s="602"/>
      <c r="AF276" s="602"/>
      <c r="AG276" s="601"/>
      <c r="AH276" s="601"/>
      <c r="AI276" s="601"/>
      <c r="AJ276" s="601"/>
      <c r="AN276" s="66"/>
      <c r="AO276" s="63"/>
      <c r="AP276" s="63"/>
      <c r="AQ276" s="63"/>
      <c r="AR276" s="63"/>
      <c r="AS276" s="63"/>
      <c r="AT276" s="63"/>
      <c r="AU276" s="63"/>
      <c r="AV276" s="124"/>
      <c r="AW276" s="124"/>
      <c r="AX276" s="124"/>
      <c r="AY276" s="124"/>
      <c r="AZ276" s="124"/>
      <c r="BA276" s="124"/>
      <c r="BB276" s="124"/>
      <c r="BC276" s="124"/>
      <c r="BD276" s="124"/>
      <c r="BE276" s="124"/>
      <c r="BF276" s="124"/>
      <c r="BG276" s="124"/>
      <c r="BH276" s="124"/>
      <c r="BI276" s="124"/>
      <c r="BJ276" s="124"/>
      <c r="BK276" s="124"/>
      <c r="BL276" s="124"/>
      <c r="BM276" s="124"/>
      <c r="BN276" s="125"/>
      <c r="BO276" s="125"/>
      <c r="BP276" s="125"/>
      <c r="BQ276" s="125"/>
      <c r="BR276" s="125"/>
      <c r="BS276" s="125"/>
      <c r="BT276" s="125"/>
      <c r="BU276" s="125"/>
    </row>
    <row r="277" spans="3:73" ht="19.5" customHeight="1" outlineLevel="1">
      <c r="C277" s="75" t="s">
        <v>72</v>
      </c>
      <c r="D277" s="76"/>
      <c r="E277" s="76"/>
      <c r="F277" s="76"/>
      <c r="G277" s="76"/>
      <c r="H277" s="76"/>
      <c r="I277" s="76"/>
      <c r="J277" s="77"/>
      <c r="K277" s="77"/>
      <c r="L277" s="78"/>
      <c r="M277" s="77"/>
      <c r="N277" s="79"/>
      <c r="O277" s="80"/>
      <c r="P277" s="81"/>
      <c r="Q277" s="79"/>
      <c r="R277" s="79"/>
      <c r="S277" s="80"/>
      <c r="T277" s="81"/>
      <c r="U277" s="79"/>
      <c r="V277" s="79"/>
      <c r="W277" s="80"/>
      <c r="X277" s="81"/>
      <c r="Y277" s="79"/>
      <c r="Z277" s="79"/>
      <c r="AA277" s="80"/>
      <c r="AB277" s="81"/>
      <c r="AC277" s="79"/>
      <c r="AD277" s="79"/>
      <c r="AE277" s="79"/>
      <c r="AF277" s="80"/>
      <c r="AG277" s="81"/>
      <c r="AH277" s="79"/>
      <c r="AI277" s="79"/>
      <c r="AJ277" s="82"/>
      <c r="AN277" s="66"/>
      <c r="AO277" s="63"/>
      <c r="AP277" s="63"/>
      <c r="AQ277" s="63"/>
      <c r="AR277" s="63"/>
      <c r="AS277" s="63"/>
      <c r="AT277" s="63"/>
      <c r="AU277" s="63"/>
      <c r="AV277" s="124"/>
      <c r="AW277" s="124"/>
      <c r="AX277" s="124"/>
      <c r="AY277" s="124"/>
      <c r="AZ277" s="124"/>
      <c r="BA277" s="124"/>
      <c r="BB277" s="124"/>
      <c r="BC277" s="124"/>
      <c r="BD277" s="124"/>
      <c r="BE277" s="124"/>
      <c r="BF277" s="124"/>
      <c r="BG277" s="124"/>
      <c r="BH277" s="124"/>
      <c r="BI277" s="124"/>
      <c r="BJ277" s="124"/>
      <c r="BK277" s="124"/>
      <c r="BL277" s="124"/>
      <c r="BM277" s="124"/>
      <c r="BN277" s="125"/>
      <c r="BO277" s="125"/>
      <c r="BP277" s="125"/>
      <c r="BQ277" s="125"/>
      <c r="BR277" s="125"/>
      <c r="BS277" s="125"/>
      <c r="BT277" s="125"/>
      <c r="BU277" s="125"/>
    </row>
    <row r="278" spans="3:74" ht="19.5" customHeight="1" outlineLevel="1">
      <c r="C278" s="85" t="s">
        <v>74</v>
      </c>
      <c r="D278" s="86"/>
      <c r="E278" s="86"/>
      <c r="F278" s="86"/>
      <c r="G278" s="86"/>
      <c r="H278" s="86"/>
      <c r="I278" s="86"/>
      <c r="J278" s="69"/>
      <c r="L278" s="595"/>
      <c r="M278" s="596"/>
      <c r="N278" s="596"/>
      <c r="O278" s="596"/>
      <c r="P278" s="595"/>
      <c r="Q278" s="596"/>
      <c r="R278" s="596"/>
      <c r="S278" s="596"/>
      <c r="T278" s="595"/>
      <c r="U278" s="596"/>
      <c r="V278" s="596"/>
      <c r="W278" s="596"/>
      <c r="X278" s="595"/>
      <c r="Y278" s="596"/>
      <c r="Z278" s="596"/>
      <c r="AA278" s="596"/>
      <c r="AB278" s="595"/>
      <c r="AC278" s="596"/>
      <c r="AD278" s="596"/>
      <c r="AE278" s="596"/>
      <c r="AF278" s="596"/>
      <c r="AG278" s="592">
        <f>SUM(L278:AF278)</f>
        <v>0</v>
      </c>
      <c r="AH278" s="593"/>
      <c r="AI278" s="593"/>
      <c r="AJ278" s="593"/>
      <c r="AN278" s="66"/>
      <c r="AO278" s="63"/>
      <c r="AP278" s="63"/>
      <c r="AQ278" s="63"/>
      <c r="AR278" s="63"/>
      <c r="AS278" s="63"/>
      <c r="AT278" s="63"/>
      <c r="AU278" s="63"/>
      <c r="AV278" s="124"/>
      <c r="AW278" s="124"/>
      <c r="AX278" s="124"/>
      <c r="AY278" s="124"/>
      <c r="AZ278" s="124"/>
      <c r="BA278" s="124"/>
      <c r="BB278" s="124"/>
      <c r="BC278" s="124"/>
      <c r="BD278" s="124"/>
      <c r="BE278" s="124"/>
      <c r="BF278" s="124"/>
      <c r="BG278" s="124"/>
      <c r="BH278" s="124"/>
      <c r="BI278" s="124"/>
      <c r="BJ278" s="124"/>
      <c r="BK278" s="124"/>
      <c r="BL278" s="124"/>
      <c r="BM278" s="124"/>
      <c r="BN278" s="125"/>
      <c r="BO278" s="125"/>
      <c r="BP278" s="125"/>
      <c r="BQ278" s="125"/>
      <c r="BR278" s="125"/>
      <c r="BS278" s="125"/>
      <c r="BT278" s="125"/>
      <c r="BU278" s="125"/>
      <c r="BV278" s="126"/>
    </row>
    <row r="279" spans="3:73" ht="19.5" customHeight="1" outlineLevel="1">
      <c r="C279" s="85" t="s">
        <v>76</v>
      </c>
      <c r="D279" s="86"/>
      <c r="E279" s="86"/>
      <c r="F279" s="86"/>
      <c r="G279" s="86"/>
      <c r="H279" s="86"/>
      <c r="I279" s="86"/>
      <c r="J279" s="54"/>
      <c r="L279" s="592">
        <f>SUM(L280:N282)</f>
        <v>0</v>
      </c>
      <c r="M279" s="593"/>
      <c r="N279" s="593"/>
      <c r="O279" s="593"/>
      <c r="P279" s="592">
        <f>SUM(P280:R282)</f>
        <v>0</v>
      </c>
      <c r="Q279" s="593"/>
      <c r="R279" s="593"/>
      <c r="S279" s="593"/>
      <c r="T279" s="592">
        <f>SUM(T280:V282)</f>
        <v>0</v>
      </c>
      <c r="U279" s="593"/>
      <c r="V279" s="593"/>
      <c r="W279" s="593"/>
      <c r="X279" s="592">
        <f>SUM(X280:Z282)</f>
        <v>0</v>
      </c>
      <c r="Y279" s="593"/>
      <c r="Z279" s="593"/>
      <c r="AA279" s="593"/>
      <c r="AB279" s="597">
        <f>SUM(AB280:AF282)</f>
        <v>0</v>
      </c>
      <c r="AC279" s="598"/>
      <c r="AD279" s="598"/>
      <c r="AE279" s="598"/>
      <c r="AF279" s="598"/>
      <c r="AG279" s="592">
        <f>SUM(L279:AF279)</f>
        <v>0</v>
      </c>
      <c r="AH279" s="593"/>
      <c r="AI279" s="593"/>
      <c r="AJ279" s="593"/>
      <c r="AN279" s="66"/>
      <c r="AO279" s="63"/>
      <c r="AP279" s="63"/>
      <c r="AQ279" s="63"/>
      <c r="AR279" s="63"/>
      <c r="AS279" s="63"/>
      <c r="AT279" s="63"/>
      <c r="AU279" s="63"/>
      <c r="AV279" s="124"/>
      <c r="AW279" s="124"/>
      <c r="AX279" s="124"/>
      <c r="AY279" s="124"/>
      <c r="AZ279" s="124"/>
      <c r="BA279" s="124"/>
      <c r="BB279" s="124"/>
      <c r="BC279" s="124"/>
      <c r="BD279" s="124"/>
      <c r="BE279" s="124"/>
      <c r="BF279" s="124"/>
      <c r="BG279" s="124"/>
      <c r="BH279" s="124"/>
      <c r="BI279" s="124"/>
      <c r="BJ279" s="124"/>
      <c r="BK279" s="124"/>
      <c r="BL279" s="124"/>
      <c r="BM279" s="124"/>
      <c r="BN279" s="125"/>
      <c r="BO279" s="125"/>
      <c r="BP279" s="125"/>
      <c r="BQ279" s="125"/>
      <c r="BR279" s="125"/>
      <c r="BS279" s="125"/>
      <c r="BT279" s="125"/>
      <c r="BU279" s="125"/>
    </row>
    <row r="280" spans="3:73" ht="19.5" customHeight="1" outlineLevel="1">
      <c r="C280" s="92" t="s">
        <v>105</v>
      </c>
      <c r="D280" s="93"/>
      <c r="E280" s="93"/>
      <c r="F280" s="93"/>
      <c r="G280" s="93"/>
      <c r="H280" s="93"/>
      <c r="I280" s="93"/>
      <c r="J280" s="94"/>
      <c r="K280" s="95"/>
      <c r="L280" s="592"/>
      <c r="M280" s="593"/>
      <c r="N280" s="593"/>
      <c r="O280" s="593"/>
      <c r="P280" s="592"/>
      <c r="Q280" s="593"/>
      <c r="R280" s="593"/>
      <c r="S280" s="593"/>
      <c r="T280" s="592"/>
      <c r="U280" s="593"/>
      <c r="V280" s="593"/>
      <c r="W280" s="593"/>
      <c r="X280" s="592"/>
      <c r="Y280" s="593"/>
      <c r="Z280" s="593"/>
      <c r="AA280" s="593"/>
      <c r="AB280" s="592"/>
      <c r="AC280" s="594"/>
      <c r="AD280" s="594"/>
      <c r="AE280" s="594"/>
      <c r="AF280" s="594"/>
      <c r="AG280" s="592">
        <f>SUM(L280:AF280)</f>
        <v>0</v>
      </c>
      <c r="AH280" s="593"/>
      <c r="AI280" s="593"/>
      <c r="AJ280" s="593"/>
      <c r="AN280" s="66"/>
      <c r="AO280" s="63"/>
      <c r="AP280" s="63"/>
      <c r="AQ280" s="63"/>
      <c r="AR280" s="63"/>
      <c r="AS280" s="63"/>
      <c r="AT280" s="63"/>
      <c r="AU280" s="63"/>
      <c r="AV280" s="124"/>
      <c r="AW280" s="124"/>
      <c r="AX280" s="124"/>
      <c r="AY280" s="124"/>
      <c r="AZ280" s="124"/>
      <c r="BA280" s="124"/>
      <c r="BB280" s="124"/>
      <c r="BC280" s="124"/>
      <c r="BD280" s="124"/>
      <c r="BE280" s="124"/>
      <c r="BF280" s="124"/>
      <c r="BG280" s="124"/>
      <c r="BH280" s="124"/>
      <c r="BI280" s="124"/>
      <c r="BJ280" s="124"/>
      <c r="BK280" s="124"/>
      <c r="BL280" s="124"/>
      <c r="BM280" s="124"/>
      <c r="BN280" s="125"/>
      <c r="BO280" s="125"/>
      <c r="BP280" s="125"/>
      <c r="BQ280" s="125"/>
      <c r="BR280" s="125"/>
      <c r="BS280" s="125"/>
      <c r="BT280" s="125"/>
      <c r="BU280" s="125"/>
    </row>
    <row r="281" spans="3:73" ht="19.5" customHeight="1" outlineLevel="1">
      <c r="C281" s="92" t="s">
        <v>106</v>
      </c>
      <c r="D281" s="93"/>
      <c r="E281" s="93"/>
      <c r="F281" s="93"/>
      <c r="G281" s="93"/>
      <c r="H281" s="93"/>
      <c r="I281" s="93"/>
      <c r="J281" s="94"/>
      <c r="K281" s="95"/>
      <c r="L281" s="592"/>
      <c r="M281" s="593"/>
      <c r="N281" s="593"/>
      <c r="O281" s="593"/>
      <c r="P281" s="592"/>
      <c r="Q281" s="593"/>
      <c r="R281" s="593"/>
      <c r="S281" s="593"/>
      <c r="T281" s="592"/>
      <c r="U281" s="593"/>
      <c r="V281" s="593"/>
      <c r="W281" s="593"/>
      <c r="X281" s="592"/>
      <c r="Y281" s="593"/>
      <c r="Z281" s="593"/>
      <c r="AA281" s="593"/>
      <c r="AB281" s="592"/>
      <c r="AC281" s="594"/>
      <c r="AD281" s="594"/>
      <c r="AE281" s="594"/>
      <c r="AF281" s="594"/>
      <c r="AG281" s="592">
        <f>SUM(L281:AF281)</f>
        <v>0</v>
      </c>
      <c r="AH281" s="593"/>
      <c r="AI281" s="593"/>
      <c r="AJ281" s="593"/>
      <c r="AN281" s="66"/>
      <c r="AO281" s="63"/>
      <c r="AP281" s="63"/>
      <c r="AQ281" s="63"/>
      <c r="AR281" s="63"/>
      <c r="AS281" s="63"/>
      <c r="AT281" s="63"/>
      <c r="AU281" s="63"/>
      <c r="AV281" s="124"/>
      <c r="AW281" s="124"/>
      <c r="AX281" s="124"/>
      <c r="AY281" s="124"/>
      <c r="AZ281" s="124"/>
      <c r="BA281" s="124"/>
      <c r="BB281" s="124"/>
      <c r="BC281" s="124"/>
      <c r="BD281" s="124"/>
      <c r="BE281" s="124"/>
      <c r="BF281" s="124"/>
      <c r="BG281" s="124"/>
      <c r="BH281" s="124"/>
      <c r="BI281" s="124"/>
      <c r="BJ281" s="124"/>
      <c r="BK281" s="124"/>
      <c r="BL281" s="124"/>
      <c r="BM281" s="124"/>
      <c r="BN281" s="125"/>
      <c r="BO281" s="125"/>
      <c r="BP281" s="125"/>
      <c r="BQ281" s="125"/>
      <c r="BR281" s="125"/>
      <c r="BS281" s="125"/>
      <c r="BT281" s="125"/>
      <c r="BU281" s="125"/>
    </row>
    <row r="282" spans="3:73" ht="19.5" customHeight="1" outlineLevel="1">
      <c r="C282" s="92" t="s">
        <v>82</v>
      </c>
      <c r="D282" s="93"/>
      <c r="E282" s="93"/>
      <c r="F282" s="93"/>
      <c r="G282" s="93"/>
      <c r="H282" s="93"/>
      <c r="I282" s="93"/>
      <c r="J282" s="94"/>
      <c r="K282" s="95"/>
      <c r="L282" s="592"/>
      <c r="M282" s="593"/>
      <c r="N282" s="593"/>
      <c r="O282" s="593"/>
      <c r="P282" s="592"/>
      <c r="Q282" s="593"/>
      <c r="R282" s="593"/>
      <c r="S282" s="593"/>
      <c r="T282" s="592"/>
      <c r="U282" s="593"/>
      <c r="V282" s="593"/>
      <c r="W282" s="593"/>
      <c r="X282" s="592"/>
      <c r="Y282" s="593"/>
      <c r="Z282" s="593"/>
      <c r="AA282" s="593"/>
      <c r="AB282" s="592"/>
      <c r="AC282" s="594"/>
      <c r="AD282" s="594"/>
      <c r="AE282" s="594"/>
      <c r="AF282" s="594"/>
      <c r="AG282" s="592">
        <f>SUM(L282:AF282)</f>
        <v>0</v>
      </c>
      <c r="AH282" s="593"/>
      <c r="AI282" s="593"/>
      <c r="AJ282" s="593"/>
      <c r="AN282" s="66"/>
      <c r="AO282" s="63"/>
      <c r="AP282" s="63"/>
      <c r="AQ282" s="63"/>
      <c r="AR282" s="63"/>
      <c r="AS282" s="63"/>
      <c r="AT282" s="63"/>
      <c r="AU282" s="63"/>
      <c r="AV282" s="124"/>
      <c r="AW282" s="124"/>
      <c r="AX282" s="124"/>
      <c r="AY282" s="124"/>
      <c r="AZ282" s="124"/>
      <c r="BA282" s="124"/>
      <c r="BB282" s="124"/>
      <c r="BC282" s="124"/>
      <c r="BD282" s="124"/>
      <c r="BE282" s="124"/>
      <c r="BF282" s="124"/>
      <c r="BG282" s="124"/>
      <c r="BH282" s="124"/>
      <c r="BI282" s="124"/>
      <c r="BJ282" s="124"/>
      <c r="BK282" s="124"/>
      <c r="BL282" s="124"/>
      <c r="BM282" s="124"/>
      <c r="BN282" s="125"/>
      <c r="BO282" s="125"/>
      <c r="BP282" s="125"/>
      <c r="BQ282" s="125"/>
      <c r="BR282" s="125"/>
      <c r="BS282" s="125"/>
      <c r="BT282" s="125"/>
      <c r="BU282" s="125"/>
    </row>
    <row r="283" spans="3:73" ht="19.5" customHeight="1" outlineLevel="1">
      <c r="C283" s="85" t="s">
        <v>84</v>
      </c>
      <c r="D283" s="86"/>
      <c r="E283" s="86"/>
      <c r="F283" s="86"/>
      <c r="G283" s="86"/>
      <c r="H283" s="86"/>
      <c r="I283" s="86"/>
      <c r="J283" s="54"/>
      <c r="L283" s="592">
        <f>SUM(L284:O285)</f>
        <v>0</v>
      </c>
      <c r="M283" s="593"/>
      <c r="N283" s="593"/>
      <c r="O283" s="593"/>
      <c r="P283" s="592">
        <f>SUM(P284:S285)</f>
        <v>0</v>
      </c>
      <c r="Q283" s="593"/>
      <c r="R283" s="593"/>
      <c r="S283" s="593"/>
      <c r="T283" s="592"/>
      <c r="U283" s="593"/>
      <c r="V283" s="593"/>
      <c r="W283" s="593"/>
      <c r="X283" s="592">
        <f>SUM(X284:AA285)</f>
        <v>0</v>
      </c>
      <c r="Y283" s="593"/>
      <c r="Z283" s="593"/>
      <c r="AA283" s="593"/>
      <c r="AB283" s="592">
        <f>SUM(AB284:AF285)</f>
        <v>0</v>
      </c>
      <c r="AC283" s="593"/>
      <c r="AD283" s="593"/>
      <c r="AE283" s="593"/>
      <c r="AF283" s="593"/>
      <c r="AG283" s="592">
        <f>SUM(AG284:AJ285)</f>
        <v>0</v>
      </c>
      <c r="AH283" s="593"/>
      <c r="AI283" s="593"/>
      <c r="AJ283" s="593"/>
      <c r="AN283" s="66"/>
      <c r="AO283" s="63"/>
      <c r="AP283" s="63"/>
      <c r="AQ283" s="63"/>
      <c r="AR283" s="63"/>
      <c r="AS283" s="63"/>
      <c r="AT283" s="63"/>
      <c r="AU283" s="63"/>
      <c r="AV283" s="124"/>
      <c r="AW283" s="124"/>
      <c r="AX283" s="124"/>
      <c r="AY283" s="124"/>
      <c r="AZ283" s="124"/>
      <c r="BA283" s="124"/>
      <c r="BB283" s="124"/>
      <c r="BC283" s="124"/>
      <c r="BD283" s="124"/>
      <c r="BE283" s="124"/>
      <c r="BF283" s="124"/>
      <c r="BG283" s="124"/>
      <c r="BH283" s="124"/>
      <c r="BI283" s="124"/>
      <c r="BJ283" s="124"/>
      <c r="BK283" s="124"/>
      <c r="BL283" s="124"/>
      <c r="BM283" s="124"/>
      <c r="BN283" s="125"/>
      <c r="BO283" s="125"/>
      <c r="BP283" s="125"/>
      <c r="BQ283" s="125"/>
      <c r="BR283" s="125"/>
      <c r="BS283" s="125"/>
      <c r="BT283" s="125"/>
      <c r="BU283" s="125"/>
    </row>
    <row r="284" spans="3:73" ht="19.5" customHeight="1" outlineLevel="1">
      <c r="C284" s="92" t="s">
        <v>107</v>
      </c>
      <c r="D284" s="93"/>
      <c r="E284" s="93"/>
      <c r="F284" s="93"/>
      <c r="G284" s="93"/>
      <c r="H284" s="93"/>
      <c r="I284" s="93"/>
      <c r="J284" s="94"/>
      <c r="K284" s="95"/>
      <c r="L284" s="592"/>
      <c r="M284" s="593"/>
      <c r="N284" s="593"/>
      <c r="O284" s="593"/>
      <c r="P284" s="592"/>
      <c r="Q284" s="593"/>
      <c r="R284" s="593"/>
      <c r="S284" s="593"/>
      <c r="T284" s="592"/>
      <c r="U284" s="593"/>
      <c r="V284" s="593"/>
      <c r="W284" s="593"/>
      <c r="X284" s="592"/>
      <c r="Y284" s="593"/>
      <c r="Z284" s="593"/>
      <c r="AA284" s="593"/>
      <c r="AB284" s="592"/>
      <c r="AC284" s="594"/>
      <c r="AD284" s="594"/>
      <c r="AE284" s="594"/>
      <c r="AF284" s="594"/>
      <c r="AG284" s="592">
        <f>SUM(L284:AF284)</f>
        <v>0</v>
      </c>
      <c r="AH284" s="593"/>
      <c r="AI284" s="593"/>
      <c r="AJ284" s="593"/>
      <c r="AN284" s="66"/>
      <c r="AO284" s="63"/>
      <c r="AP284" s="63"/>
      <c r="AQ284" s="63"/>
      <c r="AR284" s="63"/>
      <c r="AS284" s="63"/>
      <c r="AT284" s="63"/>
      <c r="AU284" s="63"/>
      <c r="AV284" s="124"/>
      <c r="AW284" s="124"/>
      <c r="AX284" s="124"/>
      <c r="AY284" s="124"/>
      <c r="AZ284" s="124"/>
      <c r="BA284" s="124"/>
      <c r="BB284" s="124"/>
      <c r="BC284" s="124"/>
      <c r="BD284" s="124"/>
      <c r="BE284" s="124"/>
      <c r="BF284" s="124"/>
      <c r="BG284" s="124"/>
      <c r="BH284" s="124"/>
      <c r="BI284" s="124"/>
      <c r="BJ284" s="124"/>
      <c r="BK284" s="124"/>
      <c r="BL284" s="124"/>
      <c r="BM284" s="124"/>
      <c r="BN284" s="125"/>
      <c r="BO284" s="125"/>
      <c r="BP284" s="125"/>
      <c r="BQ284" s="125"/>
      <c r="BR284" s="125"/>
      <c r="BS284" s="125"/>
      <c r="BT284" s="125"/>
      <c r="BU284" s="125"/>
    </row>
    <row r="285" spans="3:73" ht="19.5" customHeight="1" outlineLevel="1">
      <c r="C285" s="92" t="s">
        <v>89</v>
      </c>
      <c r="D285" s="93"/>
      <c r="E285" s="93"/>
      <c r="F285" s="93"/>
      <c r="G285" s="93"/>
      <c r="H285" s="93"/>
      <c r="I285" s="93"/>
      <c r="J285" s="94"/>
      <c r="K285" s="95"/>
      <c r="L285" s="592"/>
      <c r="M285" s="593"/>
      <c r="N285" s="593"/>
      <c r="O285" s="593"/>
      <c r="P285" s="592"/>
      <c r="Q285" s="593"/>
      <c r="R285" s="593"/>
      <c r="S285" s="593"/>
      <c r="T285" s="592"/>
      <c r="U285" s="593"/>
      <c r="V285" s="593"/>
      <c r="W285" s="593"/>
      <c r="X285" s="592"/>
      <c r="Y285" s="593"/>
      <c r="Z285" s="593"/>
      <c r="AA285" s="593"/>
      <c r="AB285" s="592"/>
      <c r="AC285" s="594"/>
      <c r="AD285" s="594"/>
      <c r="AE285" s="594"/>
      <c r="AF285" s="594"/>
      <c r="AG285" s="592">
        <f>SUM(L285:AF285)</f>
        <v>0</v>
      </c>
      <c r="AH285" s="593"/>
      <c r="AI285" s="593"/>
      <c r="AJ285" s="593"/>
      <c r="AN285" s="66"/>
      <c r="AO285" s="63"/>
      <c r="AP285" s="63"/>
      <c r="AQ285" s="63"/>
      <c r="AR285" s="63"/>
      <c r="AS285" s="63"/>
      <c r="AT285" s="63"/>
      <c r="AU285" s="63"/>
      <c r="AV285" s="124"/>
      <c r="AW285" s="124"/>
      <c r="AX285" s="124"/>
      <c r="AY285" s="124"/>
      <c r="AZ285" s="124"/>
      <c r="BA285" s="124"/>
      <c r="BB285" s="124"/>
      <c r="BC285" s="124"/>
      <c r="BD285" s="124"/>
      <c r="BE285" s="124"/>
      <c r="BF285" s="124"/>
      <c r="BG285" s="124"/>
      <c r="BH285" s="124"/>
      <c r="BI285" s="124"/>
      <c r="BJ285" s="124"/>
      <c r="BK285" s="124"/>
      <c r="BL285" s="124"/>
      <c r="BM285" s="124"/>
      <c r="BN285" s="125"/>
      <c r="BO285" s="125"/>
      <c r="BP285" s="125"/>
      <c r="BQ285" s="125"/>
      <c r="BR285" s="125"/>
      <c r="BS285" s="125"/>
      <c r="BT285" s="125"/>
      <c r="BU285" s="125"/>
    </row>
    <row r="286" spans="3:74" ht="19.5" customHeight="1" outlineLevel="1">
      <c r="C286" s="85" t="s">
        <v>108</v>
      </c>
      <c r="D286" s="86"/>
      <c r="E286" s="86"/>
      <c r="F286" s="86"/>
      <c r="G286" s="86"/>
      <c r="H286" s="86"/>
      <c r="I286" s="86"/>
      <c r="J286" s="73"/>
      <c r="L286" s="592">
        <f>L278+L279-L283</f>
        <v>0</v>
      </c>
      <c r="M286" s="593"/>
      <c r="N286" s="593"/>
      <c r="O286" s="593"/>
      <c r="P286" s="592">
        <f>P278+P279-P283</f>
        <v>0</v>
      </c>
      <c r="Q286" s="593"/>
      <c r="R286" s="593"/>
      <c r="S286" s="593" t="e">
        <f>#REF!+S279-S283</f>
        <v>#REF!</v>
      </c>
      <c r="T286" s="592">
        <f>T278+T279-T283</f>
        <v>0</v>
      </c>
      <c r="U286" s="593"/>
      <c r="V286" s="593"/>
      <c r="W286" s="593" t="e">
        <f>#REF!+W279-W283</f>
        <v>#REF!</v>
      </c>
      <c r="X286" s="592">
        <f>X278+X279-X283</f>
        <v>0</v>
      </c>
      <c r="Y286" s="593"/>
      <c r="Z286" s="593"/>
      <c r="AA286" s="593"/>
      <c r="AB286" s="592">
        <f>AB278+AB279-AB283</f>
        <v>0</v>
      </c>
      <c r="AC286" s="593"/>
      <c r="AD286" s="593"/>
      <c r="AE286" s="593"/>
      <c r="AF286" s="593"/>
      <c r="AG286" s="592">
        <f>AG278+AG279-AG283</f>
        <v>0</v>
      </c>
      <c r="AH286" s="593"/>
      <c r="AI286" s="593"/>
      <c r="AJ286" s="593"/>
      <c r="AN286" s="66"/>
      <c r="AO286" s="63"/>
      <c r="AP286" s="63"/>
      <c r="AQ286" s="63"/>
      <c r="AR286" s="63"/>
      <c r="AS286" s="63"/>
      <c r="AT286" s="63"/>
      <c r="AU286" s="63"/>
      <c r="AV286" s="124"/>
      <c r="AW286" s="124"/>
      <c r="AX286" s="124"/>
      <c r="AY286" s="124"/>
      <c r="AZ286" s="124"/>
      <c r="BA286" s="124"/>
      <c r="BB286" s="124"/>
      <c r="BC286" s="124"/>
      <c r="BD286" s="124"/>
      <c r="BE286" s="124"/>
      <c r="BF286" s="124"/>
      <c r="BG286" s="124"/>
      <c r="BH286" s="124"/>
      <c r="BI286" s="124"/>
      <c r="BJ286" s="124"/>
      <c r="BK286" s="124"/>
      <c r="BL286" s="124"/>
      <c r="BM286" s="124"/>
      <c r="BN286" s="125"/>
      <c r="BO286" s="125"/>
      <c r="BP286" s="125"/>
      <c r="BQ286" s="125"/>
      <c r="BR286" s="125"/>
      <c r="BS286" s="125"/>
      <c r="BT286" s="125"/>
      <c r="BU286" s="125"/>
      <c r="BV286" s="56"/>
    </row>
    <row r="287" spans="3:73" ht="19.5" customHeight="1" outlineLevel="1">
      <c r="C287" s="75" t="s">
        <v>93</v>
      </c>
      <c r="D287" s="102"/>
      <c r="E287" s="102"/>
      <c r="F287" s="102"/>
      <c r="G287" s="102"/>
      <c r="H287" s="102"/>
      <c r="I287" s="102"/>
      <c r="J287" s="103"/>
      <c r="K287" s="104"/>
      <c r="L287" s="105"/>
      <c r="M287" s="106"/>
      <c r="N287" s="106"/>
      <c r="O287" s="107"/>
      <c r="P287" s="106"/>
      <c r="Q287" s="106"/>
      <c r="R287" s="106"/>
      <c r="S287" s="107"/>
      <c r="T287" s="106"/>
      <c r="U287" s="106"/>
      <c r="V287" s="106"/>
      <c r="W287" s="107"/>
      <c r="X287" s="106"/>
      <c r="Y287" s="106"/>
      <c r="Z287" s="106"/>
      <c r="AA287" s="107"/>
      <c r="AB287" s="106"/>
      <c r="AC287" s="106"/>
      <c r="AD287" s="106"/>
      <c r="AE287" s="106"/>
      <c r="AF287" s="108"/>
      <c r="AG287" s="106"/>
      <c r="AH287" s="106"/>
      <c r="AI287" s="106"/>
      <c r="AJ287" s="109"/>
      <c r="AN287" s="66"/>
      <c r="AO287" s="63"/>
      <c r="AP287" s="63"/>
      <c r="AQ287" s="63"/>
      <c r="AR287" s="63"/>
      <c r="AS287" s="63"/>
      <c r="AT287" s="63"/>
      <c r="AU287" s="63"/>
      <c r="AV287" s="124"/>
      <c r="AW287" s="124"/>
      <c r="AX287" s="124"/>
      <c r="AY287" s="124"/>
      <c r="AZ287" s="124"/>
      <c r="BA287" s="124"/>
      <c r="BB287" s="124"/>
      <c r="BC287" s="124"/>
      <c r="BD287" s="124"/>
      <c r="BE287" s="124"/>
      <c r="BF287" s="124"/>
      <c r="BG287" s="124"/>
      <c r="BH287" s="124"/>
      <c r="BI287" s="124"/>
      <c r="BJ287" s="124"/>
      <c r="BK287" s="124"/>
      <c r="BL287" s="124"/>
      <c r="BM287" s="124"/>
      <c r="BN287" s="125"/>
      <c r="BO287" s="125"/>
      <c r="BP287" s="125"/>
      <c r="BQ287" s="125"/>
      <c r="BR287" s="125"/>
      <c r="BS287" s="125"/>
      <c r="BT287" s="125"/>
      <c r="BU287" s="125"/>
    </row>
    <row r="288" spans="3:74" ht="19.5" customHeight="1" outlineLevel="1">
      <c r="C288" s="115" t="s">
        <v>74</v>
      </c>
      <c r="D288" s="86"/>
      <c r="E288" s="86"/>
      <c r="F288" s="86"/>
      <c r="G288" s="86"/>
      <c r="H288" s="86"/>
      <c r="I288" s="86"/>
      <c r="L288" s="590"/>
      <c r="M288" s="591"/>
      <c r="N288" s="591"/>
      <c r="O288" s="591"/>
      <c r="P288" s="590"/>
      <c r="Q288" s="591"/>
      <c r="R288" s="591"/>
      <c r="S288" s="591"/>
      <c r="T288" s="590"/>
      <c r="U288" s="591"/>
      <c r="V288" s="591"/>
      <c r="W288" s="591"/>
      <c r="X288" s="590"/>
      <c r="Y288" s="591"/>
      <c r="Z288" s="591"/>
      <c r="AA288" s="591"/>
      <c r="AB288" s="590"/>
      <c r="AC288" s="591"/>
      <c r="AD288" s="591"/>
      <c r="AE288" s="591"/>
      <c r="AF288" s="591"/>
      <c r="AG288" s="590">
        <f>SUM(L288:AF288)</f>
        <v>0</v>
      </c>
      <c r="AH288" s="591"/>
      <c r="AI288" s="591"/>
      <c r="AJ288" s="591"/>
      <c r="AN288" s="66"/>
      <c r="AO288" s="63"/>
      <c r="AP288" s="63"/>
      <c r="AQ288" s="63"/>
      <c r="AR288" s="63"/>
      <c r="AS288" s="63"/>
      <c r="AT288" s="63"/>
      <c r="AU288" s="63"/>
      <c r="AV288" s="124"/>
      <c r="AW288" s="124"/>
      <c r="AX288" s="124"/>
      <c r="AY288" s="124"/>
      <c r="AZ288" s="124"/>
      <c r="BA288" s="124"/>
      <c r="BB288" s="124"/>
      <c r="BC288" s="124"/>
      <c r="BD288" s="124"/>
      <c r="BE288" s="124"/>
      <c r="BF288" s="124"/>
      <c r="BG288" s="124"/>
      <c r="BH288" s="124"/>
      <c r="BI288" s="124"/>
      <c r="BJ288" s="124"/>
      <c r="BK288" s="124"/>
      <c r="BL288" s="124"/>
      <c r="BM288" s="124"/>
      <c r="BN288" s="125"/>
      <c r="BO288" s="125"/>
      <c r="BP288" s="125"/>
      <c r="BQ288" s="125"/>
      <c r="BR288" s="125"/>
      <c r="BS288" s="125"/>
      <c r="BT288" s="125"/>
      <c r="BU288" s="125"/>
      <c r="BV288" s="56"/>
    </row>
    <row r="289" spans="3:73" ht="19.5" customHeight="1" outlineLevel="1">
      <c r="C289" s="115" t="s">
        <v>76</v>
      </c>
      <c r="D289" s="86"/>
      <c r="E289" s="86"/>
      <c r="F289" s="86"/>
      <c r="G289" s="86"/>
      <c r="H289" s="86"/>
      <c r="I289" s="86"/>
      <c r="L289" s="590"/>
      <c r="M289" s="591"/>
      <c r="N289" s="591"/>
      <c r="O289" s="591"/>
      <c r="P289" s="590">
        <f>SUM(P290:S292)</f>
        <v>0</v>
      </c>
      <c r="Q289" s="591"/>
      <c r="R289" s="591"/>
      <c r="S289" s="591"/>
      <c r="T289" s="590">
        <f>SUM(T290:W292)</f>
        <v>0</v>
      </c>
      <c r="U289" s="591"/>
      <c r="V289" s="591"/>
      <c r="W289" s="591"/>
      <c r="X289" s="590"/>
      <c r="Y289" s="591"/>
      <c r="Z289" s="591"/>
      <c r="AA289" s="591"/>
      <c r="AB289" s="590"/>
      <c r="AC289" s="591"/>
      <c r="AD289" s="591"/>
      <c r="AE289" s="591"/>
      <c r="AF289" s="591"/>
      <c r="AG289" s="590">
        <f>SUM(L289:AF289)</f>
        <v>0</v>
      </c>
      <c r="AH289" s="591"/>
      <c r="AI289" s="591"/>
      <c r="AJ289" s="591"/>
      <c r="AN289" s="66"/>
      <c r="AO289" s="63"/>
      <c r="AP289" s="63"/>
      <c r="AQ289" s="63"/>
      <c r="AR289" s="63"/>
      <c r="AS289" s="63"/>
      <c r="AT289" s="63"/>
      <c r="AU289" s="63"/>
      <c r="AV289" s="124"/>
      <c r="AW289" s="124"/>
      <c r="AX289" s="124"/>
      <c r="AY289" s="124"/>
      <c r="AZ289" s="124"/>
      <c r="BA289" s="124"/>
      <c r="BB289" s="124"/>
      <c r="BC289" s="124"/>
      <c r="BD289" s="124"/>
      <c r="BE289" s="124"/>
      <c r="BF289" s="124"/>
      <c r="BG289" s="124"/>
      <c r="BH289" s="124"/>
      <c r="BI289" s="124"/>
      <c r="BJ289" s="124"/>
      <c r="BK289" s="124"/>
      <c r="BL289" s="124"/>
      <c r="BM289" s="124"/>
      <c r="BN289" s="125"/>
      <c r="BO289" s="125"/>
      <c r="BP289" s="125"/>
      <c r="BQ289" s="125"/>
      <c r="BR289" s="125"/>
      <c r="BS289" s="125"/>
      <c r="BT289" s="125"/>
      <c r="BU289" s="125"/>
    </row>
    <row r="290" spans="3:73" ht="19.5" customHeight="1" outlineLevel="1">
      <c r="C290" s="92" t="s">
        <v>96</v>
      </c>
      <c r="D290" s="86"/>
      <c r="E290" s="86"/>
      <c r="F290" s="86"/>
      <c r="G290" s="86"/>
      <c r="H290" s="86"/>
      <c r="I290" s="86"/>
      <c r="L290" s="590"/>
      <c r="M290" s="591"/>
      <c r="N290" s="591"/>
      <c r="O290" s="591"/>
      <c r="P290" s="590"/>
      <c r="Q290" s="591"/>
      <c r="R290" s="591"/>
      <c r="S290" s="591"/>
      <c r="T290" s="590"/>
      <c r="U290" s="591"/>
      <c r="V290" s="591"/>
      <c r="W290" s="591"/>
      <c r="X290" s="590"/>
      <c r="Y290" s="591"/>
      <c r="Z290" s="591"/>
      <c r="AA290" s="591"/>
      <c r="AB290" s="590"/>
      <c r="AC290" s="591"/>
      <c r="AD290" s="591"/>
      <c r="AE290" s="591"/>
      <c r="AF290" s="591"/>
      <c r="AG290" s="590">
        <f>SUM(L290:AF290)</f>
        <v>0</v>
      </c>
      <c r="AH290" s="591"/>
      <c r="AI290" s="591"/>
      <c r="AJ290" s="591"/>
      <c r="AN290" s="66"/>
      <c r="AO290" s="63"/>
      <c r="AP290" s="63"/>
      <c r="AQ290" s="63"/>
      <c r="AR290" s="63"/>
      <c r="AS290" s="63"/>
      <c r="AT290" s="63"/>
      <c r="AU290" s="63"/>
      <c r="AV290" s="124"/>
      <c r="AW290" s="124"/>
      <c r="AX290" s="124"/>
      <c r="AY290" s="124"/>
      <c r="AZ290" s="124"/>
      <c r="BA290" s="124"/>
      <c r="BB290" s="124"/>
      <c r="BC290" s="124"/>
      <c r="BD290" s="124"/>
      <c r="BE290" s="124"/>
      <c r="BF290" s="124"/>
      <c r="BG290" s="124"/>
      <c r="BH290" s="124"/>
      <c r="BI290" s="124"/>
      <c r="BJ290" s="124"/>
      <c r="BK290" s="124"/>
      <c r="BL290" s="124"/>
      <c r="BM290" s="124"/>
      <c r="BN290" s="125"/>
      <c r="BO290" s="125"/>
      <c r="BP290" s="125"/>
      <c r="BQ290" s="125"/>
      <c r="BR290" s="125"/>
      <c r="BS290" s="125"/>
      <c r="BT290" s="125"/>
      <c r="BU290" s="125"/>
    </row>
    <row r="291" spans="3:73" ht="19.5" customHeight="1" outlineLevel="1">
      <c r="C291" s="92" t="s">
        <v>106</v>
      </c>
      <c r="D291" s="86"/>
      <c r="E291" s="86"/>
      <c r="F291" s="86"/>
      <c r="G291" s="86"/>
      <c r="H291" s="86"/>
      <c r="I291" s="86"/>
      <c r="L291" s="590"/>
      <c r="M291" s="591"/>
      <c r="N291" s="591"/>
      <c r="O291" s="591"/>
      <c r="P291" s="590"/>
      <c r="Q291" s="591"/>
      <c r="R291" s="591"/>
      <c r="S291" s="591"/>
      <c r="T291" s="590"/>
      <c r="U291" s="591"/>
      <c r="V291" s="591"/>
      <c r="W291" s="591"/>
      <c r="X291" s="590"/>
      <c r="Y291" s="591"/>
      <c r="Z291" s="591"/>
      <c r="AA291" s="591"/>
      <c r="AB291" s="590"/>
      <c r="AC291" s="591"/>
      <c r="AD291" s="591"/>
      <c r="AE291" s="591"/>
      <c r="AF291" s="591"/>
      <c r="AG291" s="590">
        <f>SUM(L291:AF291)</f>
        <v>0</v>
      </c>
      <c r="AH291" s="591"/>
      <c r="AI291" s="591"/>
      <c r="AJ291" s="591"/>
      <c r="AN291" s="66"/>
      <c r="AO291" s="63"/>
      <c r="AP291" s="63"/>
      <c r="AQ291" s="63"/>
      <c r="AR291" s="63"/>
      <c r="AS291" s="63"/>
      <c r="AT291" s="63"/>
      <c r="AU291" s="63"/>
      <c r="AV291" s="124"/>
      <c r="AW291" s="124"/>
      <c r="AX291" s="124"/>
      <c r="AY291" s="124"/>
      <c r="AZ291" s="124"/>
      <c r="BA291" s="124"/>
      <c r="BB291" s="124"/>
      <c r="BC291" s="124"/>
      <c r="BD291" s="124"/>
      <c r="BE291" s="124"/>
      <c r="BF291" s="124"/>
      <c r="BG291" s="124"/>
      <c r="BH291" s="124"/>
      <c r="BI291" s="124"/>
      <c r="BJ291" s="124"/>
      <c r="BK291" s="124"/>
      <c r="BL291" s="124"/>
      <c r="BM291" s="124"/>
      <c r="BN291" s="125"/>
      <c r="BO291" s="125"/>
      <c r="BP291" s="125"/>
      <c r="BQ291" s="125"/>
      <c r="BR291" s="125"/>
      <c r="BS291" s="125"/>
      <c r="BT291" s="125"/>
      <c r="BU291" s="125"/>
    </row>
    <row r="292" spans="3:73" ht="19.5" customHeight="1" outlineLevel="1">
      <c r="C292" s="92" t="s">
        <v>97</v>
      </c>
      <c r="D292" s="86"/>
      <c r="E292" s="86"/>
      <c r="F292" s="86"/>
      <c r="G292" s="86"/>
      <c r="H292" s="86"/>
      <c r="I292" s="86"/>
      <c r="L292" s="590"/>
      <c r="M292" s="591"/>
      <c r="N292" s="591"/>
      <c r="O292" s="591"/>
      <c r="P292" s="590"/>
      <c r="Q292" s="591"/>
      <c r="R292" s="591"/>
      <c r="S292" s="591"/>
      <c r="T292" s="590"/>
      <c r="U292" s="591"/>
      <c r="V292" s="591"/>
      <c r="W292" s="591"/>
      <c r="X292" s="590"/>
      <c r="Y292" s="591"/>
      <c r="Z292" s="591"/>
      <c r="AA292" s="591"/>
      <c r="AB292" s="590"/>
      <c r="AC292" s="591"/>
      <c r="AD292" s="591"/>
      <c r="AE292" s="591"/>
      <c r="AF292" s="591"/>
      <c r="AG292" s="590">
        <f>SUM(L292:AF292)</f>
        <v>0</v>
      </c>
      <c r="AH292" s="591"/>
      <c r="AI292" s="591"/>
      <c r="AJ292" s="591"/>
      <c r="AN292" s="66"/>
      <c r="AO292" s="63"/>
      <c r="AP292" s="63"/>
      <c r="AQ292" s="63"/>
      <c r="AR292" s="63"/>
      <c r="AS292" s="63"/>
      <c r="AT292" s="63"/>
      <c r="AU292" s="63"/>
      <c r="AV292" s="124"/>
      <c r="AW292" s="124"/>
      <c r="AX292" s="124"/>
      <c r="AY292" s="124"/>
      <c r="AZ292" s="124"/>
      <c r="BA292" s="124"/>
      <c r="BB292" s="124"/>
      <c r="BC292" s="124"/>
      <c r="BD292" s="124"/>
      <c r="BE292" s="124"/>
      <c r="BF292" s="124"/>
      <c r="BG292" s="124"/>
      <c r="BH292" s="124"/>
      <c r="BI292" s="124"/>
      <c r="BJ292" s="124"/>
      <c r="BK292" s="124"/>
      <c r="BL292" s="124"/>
      <c r="BM292" s="124"/>
      <c r="BN292" s="125"/>
      <c r="BO292" s="125"/>
      <c r="BP292" s="125"/>
      <c r="BQ292" s="125"/>
      <c r="BR292" s="125"/>
      <c r="BS292" s="125"/>
      <c r="BT292" s="125"/>
      <c r="BU292" s="125"/>
    </row>
    <row r="293" spans="3:73" ht="19.5" customHeight="1" outlineLevel="1">
      <c r="C293" s="115" t="s">
        <v>84</v>
      </c>
      <c r="D293" s="86"/>
      <c r="E293" s="86"/>
      <c r="F293" s="86"/>
      <c r="G293" s="86"/>
      <c r="H293" s="86"/>
      <c r="I293" s="86"/>
      <c r="L293" s="590">
        <f>SUM(L294:O295)</f>
        <v>0</v>
      </c>
      <c r="M293" s="591"/>
      <c r="N293" s="591"/>
      <c r="O293" s="591"/>
      <c r="P293" s="590">
        <f>SUM(P294:S295)</f>
        <v>0</v>
      </c>
      <c r="Q293" s="591">
        <f>SUBTOTAL(9,Q294:U295)</f>
        <v>0</v>
      </c>
      <c r="R293" s="591">
        <f>SUBTOTAL(9,R294:V295)</f>
        <v>0</v>
      </c>
      <c r="S293" s="591">
        <f>SUBTOTAL(9,S294:S295)</f>
        <v>0</v>
      </c>
      <c r="T293" s="590"/>
      <c r="U293" s="591"/>
      <c r="V293" s="591"/>
      <c r="W293" s="591"/>
      <c r="X293" s="590">
        <f>SUM(X294:AA295)</f>
        <v>0</v>
      </c>
      <c r="Y293" s="591"/>
      <c r="Z293" s="591"/>
      <c r="AA293" s="591"/>
      <c r="AB293" s="590">
        <f>SUM(AB294:AF295)</f>
        <v>0</v>
      </c>
      <c r="AC293" s="591"/>
      <c r="AD293" s="591"/>
      <c r="AE293" s="591"/>
      <c r="AF293" s="591"/>
      <c r="AG293" s="590">
        <f>SUM(AG294:AJ295)</f>
        <v>0</v>
      </c>
      <c r="AH293" s="591"/>
      <c r="AI293" s="591"/>
      <c r="AJ293" s="591"/>
      <c r="AN293" s="66"/>
      <c r="AO293" s="63"/>
      <c r="AP293" s="63"/>
      <c r="AQ293" s="63"/>
      <c r="AR293" s="63"/>
      <c r="AS293" s="63"/>
      <c r="AT293" s="63"/>
      <c r="AU293" s="63"/>
      <c r="AV293" s="124"/>
      <c r="AW293" s="124"/>
      <c r="AX293" s="124"/>
      <c r="AY293" s="124"/>
      <c r="AZ293" s="124"/>
      <c r="BA293" s="124"/>
      <c r="BB293" s="124"/>
      <c r="BC293" s="124"/>
      <c r="BD293" s="124"/>
      <c r="BE293" s="124"/>
      <c r="BF293" s="124"/>
      <c r="BG293" s="124"/>
      <c r="BH293" s="124"/>
      <c r="BI293" s="124"/>
      <c r="BJ293" s="124"/>
      <c r="BK293" s="124"/>
      <c r="BL293" s="124"/>
      <c r="BM293" s="124"/>
      <c r="BN293" s="125"/>
      <c r="BO293" s="125"/>
      <c r="BP293" s="125"/>
      <c r="BQ293" s="125"/>
      <c r="BR293" s="125"/>
      <c r="BS293" s="125"/>
      <c r="BT293" s="125"/>
      <c r="BU293" s="125"/>
    </row>
    <row r="294" spans="3:73" ht="19.5" customHeight="1" outlineLevel="1">
      <c r="C294" s="92" t="s">
        <v>107</v>
      </c>
      <c r="D294" s="93"/>
      <c r="E294" s="93"/>
      <c r="F294" s="93"/>
      <c r="G294" s="93"/>
      <c r="H294" s="93"/>
      <c r="I294" s="93"/>
      <c r="J294" s="62"/>
      <c r="K294" s="95"/>
      <c r="L294" s="590"/>
      <c r="M294" s="591"/>
      <c r="N294" s="591"/>
      <c r="O294" s="591"/>
      <c r="P294" s="590"/>
      <c r="Q294" s="591"/>
      <c r="R294" s="591"/>
      <c r="S294" s="591"/>
      <c r="T294" s="590"/>
      <c r="U294" s="591"/>
      <c r="V294" s="591"/>
      <c r="W294" s="591"/>
      <c r="X294" s="590"/>
      <c r="Y294" s="591"/>
      <c r="Z294" s="591"/>
      <c r="AA294" s="591"/>
      <c r="AB294" s="590"/>
      <c r="AC294" s="591"/>
      <c r="AD294" s="591"/>
      <c r="AE294" s="591"/>
      <c r="AF294" s="591"/>
      <c r="AG294" s="590"/>
      <c r="AH294" s="591"/>
      <c r="AI294" s="591"/>
      <c r="AJ294" s="591"/>
      <c r="AN294" s="66"/>
      <c r="AO294" s="63"/>
      <c r="AP294" s="63"/>
      <c r="AQ294" s="63"/>
      <c r="AR294" s="63"/>
      <c r="AS294" s="63"/>
      <c r="AT294" s="63"/>
      <c r="AU294" s="63"/>
      <c r="AV294" s="124"/>
      <c r="AW294" s="124"/>
      <c r="AX294" s="124"/>
      <c r="AY294" s="124"/>
      <c r="AZ294" s="124"/>
      <c r="BA294" s="124"/>
      <c r="BB294" s="124"/>
      <c r="BC294" s="124"/>
      <c r="BD294" s="124"/>
      <c r="BE294" s="124"/>
      <c r="BF294" s="124"/>
      <c r="BG294" s="124"/>
      <c r="BH294" s="124"/>
      <c r="BI294" s="124"/>
      <c r="BJ294" s="124"/>
      <c r="BK294" s="124"/>
      <c r="BL294" s="124"/>
      <c r="BM294" s="124"/>
      <c r="BN294" s="125"/>
      <c r="BO294" s="125"/>
      <c r="BP294" s="125"/>
      <c r="BQ294" s="125"/>
      <c r="BR294" s="125"/>
      <c r="BS294" s="125"/>
      <c r="BT294" s="125"/>
      <c r="BU294" s="125"/>
    </row>
    <row r="295" spans="3:73" ht="19.5" customHeight="1" outlineLevel="1">
      <c r="C295" s="92" t="s">
        <v>89</v>
      </c>
      <c r="D295" s="93"/>
      <c r="E295" s="93"/>
      <c r="F295" s="93"/>
      <c r="G295" s="93"/>
      <c r="H295" s="93"/>
      <c r="I295" s="93"/>
      <c r="J295" s="62"/>
      <c r="K295" s="95"/>
      <c r="L295" s="590"/>
      <c r="M295" s="591"/>
      <c r="N295" s="591"/>
      <c r="O295" s="591"/>
      <c r="P295" s="590"/>
      <c r="Q295" s="591"/>
      <c r="R295" s="591"/>
      <c r="S295" s="591"/>
      <c r="T295" s="590"/>
      <c r="U295" s="591"/>
      <c r="V295" s="591"/>
      <c r="W295" s="591"/>
      <c r="X295" s="590"/>
      <c r="Y295" s="591"/>
      <c r="Z295" s="591"/>
      <c r="AA295" s="591"/>
      <c r="AB295" s="590"/>
      <c r="AC295" s="591"/>
      <c r="AD295" s="591"/>
      <c r="AE295" s="591"/>
      <c r="AF295" s="591"/>
      <c r="AG295" s="590">
        <f>SUM(L295:AF295)</f>
        <v>0</v>
      </c>
      <c r="AH295" s="591"/>
      <c r="AI295" s="591"/>
      <c r="AJ295" s="591"/>
      <c r="AN295" s="66"/>
      <c r="AO295" s="63"/>
      <c r="AP295" s="63"/>
      <c r="AQ295" s="63"/>
      <c r="AR295" s="63"/>
      <c r="AS295" s="63"/>
      <c r="AT295" s="63"/>
      <c r="AU295" s="63"/>
      <c r="AV295" s="124"/>
      <c r="AW295" s="124"/>
      <c r="AX295" s="124"/>
      <c r="AY295" s="124"/>
      <c r="AZ295" s="124"/>
      <c r="BA295" s="124"/>
      <c r="BB295" s="124"/>
      <c r="BC295" s="124"/>
      <c r="BD295" s="124"/>
      <c r="BE295" s="124"/>
      <c r="BF295" s="124"/>
      <c r="BG295" s="124"/>
      <c r="BH295" s="124"/>
      <c r="BI295" s="124"/>
      <c r="BJ295" s="124"/>
      <c r="BK295" s="124"/>
      <c r="BL295" s="124"/>
      <c r="BM295" s="124"/>
      <c r="BN295" s="125"/>
      <c r="BO295" s="125"/>
      <c r="BP295" s="125"/>
      <c r="BQ295" s="125"/>
      <c r="BR295" s="125"/>
      <c r="BS295" s="125"/>
      <c r="BT295" s="125"/>
      <c r="BU295" s="125"/>
    </row>
    <row r="296" spans="3:74" ht="19.5" customHeight="1" outlineLevel="1">
      <c r="C296" s="115" t="s">
        <v>91</v>
      </c>
      <c r="D296" s="86"/>
      <c r="E296" s="86"/>
      <c r="F296" s="86"/>
      <c r="G296" s="86"/>
      <c r="H296" s="86"/>
      <c r="I296" s="86"/>
      <c r="L296" s="590">
        <f>L288+L289-L293</f>
        <v>0</v>
      </c>
      <c r="M296" s="591"/>
      <c r="N296" s="591"/>
      <c r="O296" s="591"/>
      <c r="P296" s="590">
        <f>P288+P289-P293</f>
        <v>0</v>
      </c>
      <c r="Q296" s="591"/>
      <c r="R296" s="591"/>
      <c r="S296" s="591"/>
      <c r="T296" s="590">
        <f>T288+T289-T293</f>
        <v>0</v>
      </c>
      <c r="U296" s="591"/>
      <c r="V296" s="591"/>
      <c r="W296" s="591"/>
      <c r="X296" s="590">
        <f>X288+X289-X293</f>
        <v>0</v>
      </c>
      <c r="Y296" s="591"/>
      <c r="Z296" s="591"/>
      <c r="AA296" s="591"/>
      <c r="AB296" s="590">
        <f>AB288+AB289-AB293</f>
        <v>0</v>
      </c>
      <c r="AC296" s="591"/>
      <c r="AD296" s="591"/>
      <c r="AE296" s="591"/>
      <c r="AF296" s="591"/>
      <c r="AG296" s="590">
        <f>AG288+AG289-AG293</f>
        <v>0</v>
      </c>
      <c r="AH296" s="591"/>
      <c r="AI296" s="591"/>
      <c r="AJ296" s="591"/>
      <c r="AN296" s="66"/>
      <c r="AO296" s="63"/>
      <c r="AP296" s="63"/>
      <c r="AQ296" s="63"/>
      <c r="AR296" s="63"/>
      <c r="AS296" s="63"/>
      <c r="AT296" s="63"/>
      <c r="AU296" s="63"/>
      <c r="AV296" s="124"/>
      <c r="AW296" s="124"/>
      <c r="AX296" s="124"/>
      <c r="AY296" s="124"/>
      <c r="AZ296" s="124"/>
      <c r="BA296" s="124"/>
      <c r="BB296" s="124"/>
      <c r="BC296" s="124"/>
      <c r="BD296" s="124"/>
      <c r="BE296" s="124"/>
      <c r="BF296" s="124"/>
      <c r="BG296" s="124"/>
      <c r="BH296" s="124"/>
      <c r="BI296" s="124"/>
      <c r="BJ296" s="124"/>
      <c r="BK296" s="124"/>
      <c r="BL296" s="124"/>
      <c r="BM296" s="124"/>
      <c r="BN296" s="125"/>
      <c r="BO296" s="125"/>
      <c r="BP296" s="125"/>
      <c r="BQ296" s="125"/>
      <c r="BR296" s="125"/>
      <c r="BS296" s="125"/>
      <c r="BT296" s="125"/>
      <c r="BU296" s="125"/>
      <c r="BV296" s="56"/>
    </row>
    <row r="297" spans="3:73" ht="19.5" customHeight="1" outlineLevel="1">
      <c r="C297" s="75" t="s">
        <v>98</v>
      </c>
      <c r="D297" s="102"/>
      <c r="E297" s="102"/>
      <c r="F297" s="102"/>
      <c r="G297" s="102"/>
      <c r="H297" s="102"/>
      <c r="I297" s="102"/>
      <c r="J297" s="103"/>
      <c r="K297" s="104"/>
      <c r="L297" s="586"/>
      <c r="M297" s="587"/>
      <c r="N297" s="587"/>
      <c r="O297" s="587"/>
      <c r="P297" s="586"/>
      <c r="Q297" s="587"/>
      <c r="R297" s="587"/>
      <c r="S297" s="587"/>
      <c r="T297" s="586"/>
      <c r="U297" s="587"/>
      <c r="V297" s="587"/>
      <c r="W297" s="587"/>
      <c r="X297" s="586"/>
      <c r="Y297" s="587"/>
      <c r="Z297" s="587"/>
      <c r="AA297" s="587"/>
      <c r="AB297" s="586"/>
      <c r="AC297" s="587"/>
      <c r="AD297" s="587"/>
      <c r="AE297" s="587"/>
      <c r="AF297" s="587"/>
      <c r="AG297" s="586"/>
      <c r="AH297" s="587"/>
      <c r="AI297" s="587"/>
      <c r="AJ297" s="587"/>
      <c r="AN297" s="66"/>
      <c r="AO297" s="63"/>
      <c r="AP297" s="63"/>
      <c r="AQ297" s="63"/>
      <c r="AR297" s="63"/>
      <c r="AS297" s="63"/>
      <c r="AT297" s="63"/>
      <c r="AU297" s="63"/>
      <c r="AV297" s="124"/>
      <c r="AW297" s="124"/>
      <c r="AX297" s="124"/>
      <c r="AY297" s="124"/>
      <c r="AZ297" s="124"/>
      <c r="BA297" s="124"/>
      <c r="BB297" s="124"/>
      <c r="BC297" s="124"/>
      <c r="BD297" s="124"/>
      <c r="BE297" s="124"/>
      <c r="BF297" s="124"/>
      <c r="BG297" s="124"/>
      <c r="BH297" s="124"/>
      <c r="BI297" s="124"/>
      <c r="BJ297" s="124"/>
      <c r="BK297" s="124"/>
      <c r="BL297" s="124"/>
      <c r="BM297" s="124"/>
      <c r="BN297" s="125"/>
      <c r="BO297" s="125"/>
      <c r="BP297" s="125"/>
      <c r="BQ297" s="125"/>
      <c r="BR297" s="125"/>
      <c r="BS297" s="125"/>
      <c r="BT297" s="125"/>
      <c r="BU297" s="125"/>
    </row>
    <row r="298" spans="3:74" ht="19.5" customHeight="1" outlineLevel="1">
      <c r="C298" s="85" t="s">
        <v>100</v>
      </c>
      <c r="D298" s="86"/>
      <c r="E298" s="86"/>
      <c r="F298" s="86"/>
      <c r="G298" s="86"/>
      <c r="H298" s="86"/>
      <c r="I298" s="86"/>
      <c r="J298" s="69"/>
      <c r="K298" s="69"/>
      <c r="L298" s="588">
        <f>L278-L288</f>
        <v>0</v>
      </c>
      <c r="M298" s="589"/>
      <c r="N298" s="589"/>
      <c r="O298" s="589"/>
      <c r="P298" s="588">
        <f>P278-P288</f>
        <v>0</v>
      </c>
      <c r="Q298" s="589"/>
      <c r="R298" s="589"/>
      <c r="S298" s="589" t="e">
        <f>#REF!-S288</f>
        <v>#REF!</v>
      </c>
      <c r="T298" s="588">
        <f>T278-T288</f>
        <v>0</v>
      </c>
      <c r="U298" s="589"/>
      <c r="V298" s="589"/>
      <c r="W298" s="589" t="e">
        <f>#REF!-W288</f>
        <v>#REF!</v>
      </c>
      <c r="X298" s="588">
        <f>X278-X288</f>
        <v>0</v>
      </c>
      <c r="Y298" s="589"/>
      <c r="Z298" s="589"/>
      <c r="AA298" s="589"/>
      <c r="AB298" s="588">
        <f>AB278-AB288</f>
        <v>0</v>
      </c>
      <c r="AC298" s="589"/>
      <c r="AD298" s="589"/>
      <c r="AE298" s="589"/>
      <c r="AF298" s="589"/>
      <c r="AG298" s="588">
        <f>AG278-AG288</f>
        <v>0</v>
      </c>
      <c r="AH298" s="589"/>
      <c r="AI298" s="589"/>
      <c r="AJ298" s="589"/>
      <c r="AN298" s="66"/>
      <c r="AO298" s="63"/>
      <c r="AP298" s="63"/>
      <c r="AQ298" s="63"/>
      <c r="AR298" s="63"/>
      <c r="AS298" s="63"/>
      <c r="AT298" s="63"/>
      <c r="AU298" s="63"/>
      <c r="AV298" s="124"/>
      <c r="AW298" s="124"/>
      <c r="AX298" s="124"/>
      <c r="AY298" s="124"/>
      <c r="AZ298" s="124"/>
      <c r="BA298" s="124"/>
      <c r="BB298" s="124"/>
      <c r="BC298" s="124"/>
      <c r="BD298" s="124"/>
      <c r="BE298" s="124"/>
      <c r="BF298" s="124"/>
      <c r="BG298" s="124"/>
      <c r="BH298" s="124"/>
      <c r="BI298" s="124"/>
      <c r="BJ298" s="124"/>
      <c r="BK298" s="124"/>
      <c r="BL298" s="124"/>
      <c r="BM298" s="124"/>
      <c r="BN298" s="125"/>
      <c r="BO298" s="125"/>
      <c r="BP298" s="125"/>
      <c r="BQ298" s="125"/>
      <c r="BR298" s="125"/>
      <c r="BS298" s="125"/>
      <c r="BT298" s="125"/>
      <c r="BU298" s="125"/>
      <c r="BV298" s="56"/>
    </row>
    <row r="299" spans="3:74" ht="19.5" customHeight="1" outlineLevel="1">
      <c r="C299" s="121" t="s">
        <v>102</v>
      </c>
      <c r="D299" s="72"/>
      <c r="E299" s="72"/>
      <c r="F299" s="72"/>
      <c r="G299" s="72"/>
      <c r="H299" s="72"/>
      <c r="I299" s="72"/>
      <c r="J299" s="73"/>
      <c r="K299" s="73"/>
      <c r="L299" s="582">
        <f>L286-L296</f>
        <v>0</v>
      </c>
      <c r="M299" s="583"/>
      <c r="N299" s="583"/>
      <c r="O299" s="583"/>
      <c r="P299" s="582">
        <f>P286-P296</f>
        <v>0</v>
      </c>
      <c r="Q299" s="583"/>
      <c r="R299" s="583"/>
      <c r="S299" s="583" t="e">
        <f>S286-S296</f>
        <v>#REF!</v>
      </c>
      <c r="T299" s="582">
        <f>T286-T296</f>
        <v>0</v>
      </c>
      <c r="U299" s="583"/>
      <c r="V299" s="583"/>
      <c r="W299" s="583" t="e">
        <f>W286-W296</f>
        <v>#REF!</v>
      </c>
      <c r="X299" s="582">
        <f>X286-X296</f>
        <v>0</v>
      </c>
      <c r="Y299" s="583"/>
      <c r="Z299" s="583"/>
      <c r="AA299" s="583"/>
      <c r="AB299" s="582">
        <f>AB286-AB296</f>
        <v>0</v>
      </c>
      <c r="AC299" s="583"/>
      <c r="AD299" s="583"/>
      <c r="AE299" s="583"/>
      <c r="AF299" s="583"/>
      <c r="AG299" s="582">
        <f>AG286-AG296</f>
        <v>0</v>
      </c>
      <c r="AH299" s="583"/>
      <c r="AI299" s="583"/>
      <c r="AJ299" s="583"/>
      <c r="AN299" s="66"/>
      <c r="AO299" s="63"/>
      <c r="AP299" s="63"/>
      <c r="AQ299" s="63"/>
      <c r="AR299" s="63"/>
      <c r="AS299" s="63"/>
      <c r="AT299" s="63"/>
      <c r="AU299" s="63"/>
      <c r="AV299" s="124"/>
      <c r="AW299" s="124"/>
      <c r="AX299" s="124"/>
      <c r="AY299" s="124"/>
      <c r="AZ299" s="124"/>
      <c r="BA299" s="124"/>
      <c r="BB299" s="124"/>
      <c r="BC299" s="124"/>
      <c r="BD299" s="124"/>
      <c r="BE299" s="124"/>
      <c r="BF299" s="124"/>
      <c r="BG299" s="124"/>
      <c r="BH299" s="124"/>
      <c r="BI299" s="124"/>
      <c r="BJ299" s="124"/>
      <c r="BK299" s="124"/>
      <c r="BL299" s="124"/>
      <c r="BM299" s="124"/>
      <c r="BN299" s="125"/>
      <c r="BO299" s="125"/>
      <c r="BP299" s="125"/>
      <c r="BQ299" s="125"/>
      <c r="BR299" s="125"/>
      <c r="BS299" s="125"/>
      <c r="BT299" s="125"/>
      <c r="BU299" s="125"/>
      <c r="BV299" s="56"/>
    </row>
    <row r="300" spans="2:74" ht="19.5" customHeight="1" outlineLevel="1">
      <c r="B300" s="11" t="s">
        <v>359</v>
      </c>
      <c r="C300" s="154" t="s">
        <v>485</v>
      </c>
      <c r="D300" s="130"/>
      <c r="E300" s="130"/>
      <c r="F300" s="130"/>
      <c r="G300" s="130"/>
      <c r="H300" s="130"/>
      <c r="I300" s="130"/>
      <c r="J300" s="54"/>
      <c r="K300" s="54"/>
      <c r="L300" s="155"/>
      <c r="M300" s="156"/>
      <c r="N300" s="156"/>
      <c r="O300" s="156"/>
      <c r="P300" s="155"/>
      <c r="Q300" s="156"/>
      <c r="R300" s="156"/>
      <c r="S300" s="156"/>
      <c r="T300" s="155"/>
      <c r="U300" s="156"/>
      <c r="V300" s="156"/>
      <c r="W300" s="156"/>
      <c r="X300" s="155"/>
      <c r="Y300" s="156"/>
      <c r="Z300" s="156"/>
      <c r="AA300" s="156"/>
      <c r="AB300" s="155"/>
      <c r="AC300" s="156"/>
      <c r="AD300" s="156"/>
      <c r="AE300" s="156"/>
      <c r="AF300" s="156"/>
      <c r="AG300" s="155"/>
      <c r="AH300" s="156"/>
      <c r="AI300" s="156"/>
      <c r="AJ300" s="156"/>
      <c r="AN300" s="66"/>
      <c r="AO300" s="63"/>
      <c r="AP300" s="63"/>
      <c r="AQ300" s="63"/>
      <c r="AR300" s="63"/>
      <c r="AS300" s="63"/>
      <c r="AT300" s="63"/>
      <c r="AU300" s="63"/>
      <c r="AV300" s="124"/>
      <c r="AW300" s="124"/>
      <c r="AX300" s="124"/>
      <c r="AY300" s="124"/>
      <c r="AZ300" s="124"/>
      <c r="BA300" s="124"/>
      <c r="BB300" s="124"/>
      <c r="BC300" s="124"/>
      <c r="BD300" s="124"/>
      <c r="BE300" s="124"/>
      <c r="BF300" s="124"/>
      <c r="BG300" s="124"/>
      <c r="BH300" s="124"/>
      <c r="BI300" s="124"/>
      <c r="BJ300" s="124"/>
      <c r="BK300" s="124"/>
      <c r="BL300" s="124"/>
      <c r="BM300" s="124"/>
      <c r="BN300" s="125"/>
      <c r="BO300" s="125"/>
      <c r="BP300" s="125"/>
      <c r="BQ300" s="125"/>
      <c r="BR300" s="125"/>
      <c r="BS300" s="125"/>
      <c r="BT300" s="125"/>
      <c r="BU300" s="125"/>
      <c r="BV300" s="56"/>
    </row>
    <row r="301" spans="2:74" ht="19.5" customHeight="1" outlineLevel="1">
      <c r="B301" s="11" t="s">
        <v>359</v>
      </c>
      <c r="C301" s="154" t="s">
        <v>486</v>
      </c>
      <c r="D301" s="130"/>
      <c r="E301" s="130"/>
      <c r="F301" s="130"/>
      <c r="G301" s="130"/>
      <c r="H301" s="130"/>
      <c r="I301" s="130"/>
      <c r="J301" s="54"/>
      <c r="K301" s="54"/>
      <c r="L301" s="155"/>
      <c r="M301" s="156"/>
      <c r="N301" s="156"/>
      <c r="O301" s="156"/>
      <c r="P301" s="155"/>
      <c r="Q301" s="156"/>
      <c r="R301" s="156"/>
      <c r="S301" s="156"/>
      <c r="T301" s="155"/>
      <c r="U301" s="156"/>
      <c r="V301" s="156"/>
      <c r="W301" s="156"/>
      <c r="X301" s="155"/>
      <c r="Y301" s="156"/>
      <c r="Z301" s="156"/>
      <c r="AA301" s="156"/>
      <c r="AB301" s="155"/>
      <c r="AC301" s="156"/>
      <c r="AD301" s="156"/>
      <c r="AE301" s="156"/>
      <c r="AF301" s="156"/>
      <c r="AG301" s="155"/>
      <c r="AH301" s="156"/>
      <c r="AI301" s="156"/>
      <c r="AJ301" s="156"/>
      <c r="AN301" s="66"/>
      <c r="AO301" s="63"/>
      <c r="AP301" s="63"/>
      <c r="AQ301" s="63"/>
      <c r="AR301" s="63"/>
      <c r="AS301" s="63"/>
      <c r="AT301" s="63"/>
      <c r="AU301" s="63"/>
      <c r="AV301" s="124"/>
      <c r="AW301" s="124"/>
      <c r="AX301" s="124"/>
      <c r="AY301" s="124"/>
      <c r="AZ301" s="124"/>
      <c r="BA301" s="124"/>
      <c r="BB301" s="124"/>
      <c r="BC301" s="124"/>
      <c r="BD301" s="124"/>
      <c r="BE301" s="124"/>
      <c r="BF301" s="124"/>
      <c r="BG301" s="124"/>
      <c r="BH301" s="124"/>
      <c r="BI301" s="124"/>
      <c r="BJ301" s="124"/>
      <c r="BK301" s="124"/>
      <c r="BL301" s="124"/>
      <c r="BM301" s="124"/>
      <c r="BN301" s="125"/>
      <c r="BO301" s="125"/>
      <c r="BP301" s="125"/>
      <c r="BQ301" s="125"/>
      <c r="BR301" s="125"/>
      <c r="BS301" s="125"/>
      <c r="BT301" s="125"/>
      <c r="BU301" s="125"/>
      <c r="BV301" s="56"/>
    </row>
    <row r="302" spans="2:74" ht="19.5" customHeight="1" outlineLevel="1">
      <c r="B302" s="11" t="s">
        <v>359</v>
      </c>
      <c r="C302" s="154" t="s">
        <v>487</v>
      </c>
      <c r="D302" s="130"/>
      <c r="E302" s="130"/>
      <c r="F302" s="130"/>
      <c r="G302" s="130"/>
      <c r="H302" s="130"/>
      <c r="I302" s="130"/>
      <c r="J302" s="54"/>
      <c r="K302" s="54"/>
      <c r="L302" s="155"/>
      <c r="M302" s="156"/>
      <c r="N302" s="156"/>
      <c r="O302" s="156"/>
      <c r="P302" s="155"/>
      <c r="Q302" s="156"/>
      <c r="R302" s="156"/>
      <c r="S302" s="156"/>
      <c r="T302" s="155"/>
      <c r="U302" s="156"/>
      <c r="V302" s="156"/>
      <c r="W302" s="156"/>
      <c r="X302" s="155"/>
      <c r="Y302" s="156"/>
      <c r="Z302" s="156"/>
      <c r="AA302" s="156"/>
      <c r="AB302" s="155"/>
      <c r="AC302" s="156"/>
      <c r="AD302" s="156"/>
      <c r="AE302" s="156"/>
      <c r="AF302" s="156"/>
      <c r="AG302" s="155"/>
      <c r="AH302" s="156"/>
      <c r="AI302" s="156"/>
      <c r="AJ302" s="156"/>
      <c r="AN302" s="66"/>
      <c r="AO302" s="63"/>
      <c r="AP302" s="63"/>
      <c r="AQ302" s="63"/>
      <c r="AR302" s="63"/>
      <c r="AS302" s="63"/>
      <c r="AT302" s="63"/>
      <c r="AU302" s="63"/>
      <c r="AV302" s="124"/>
      <c r="AW302" s="124"/>
      <c r="AX302" s="124"/>
      <c r="AY302" s="124"/>
      <c r="AZ302" s="124"/>
      <c r="BA302" s="124"/>
      <c r="BB302" s="124"/>
      <c r="BC302" s="124"/>
      <c r="BD302" s="124"/>
      <c r="BE302" s="124"/>
      <c r="BF302" s="124"/>
      <c r="BG302" s="124"/>
      <c r="BH302" s="124"/>
      <c r="BI302" s="124"/>
      <c r="BJ302" s="124"/>
      <c r="BK302" s="124"/>
      <c r="BL302" s="124"/>
      <c r="BM302" s="124"/>
      <c r="BN302" s="125"/>
      <c r="BO302" s="125"/>
      <c r="BP302" s="125"/>
      <c r="BQ302" s="125"/>
      <c r="BR302" s="125"/>
      <c r="BS302" s="125"/>
      <c r="BT302" s="125"/>
      <c r="BU302" s="125"/>
      <c r="BV302" s="56"/>
    </row>
    <row r="303" spans="3:74" ht="19.5" customHeight="1" outlineLevel="1">
      <c r="C303" s="154"/>
      <c r="D303" s="130"/>
      <c r="E303" s="130"/>
      <c r="F303" s="130"/>
      <c r="G303" s="130"/>
      <c r="H303" s="130"/>
      <c r="I303" s="130"/>
      <c r="J303" s="54"/>
      <c r="K303" s="54"/>
      <c r="L303" s="155"/>
      <c r="M303" s="156"/>
      <c r="N303" s="156"/>
      <c r="O303" s="156"/>
      <c r="P303" s="155"/>
      <c r="Q303" s="156"/>
      <c r="R303" s="156"/>
      <c r="S303" s="156"/>
      <c r="T303" s="155"/>
      <c r="U303" s="156"/>
      <c r="V303" s="156"/>
      <c r="W303" s="156"/>
      <c r="X303" s="155"/>
      <c r="Y303" s="156"/>
      <c r="Z303" s="156"/>
      <c r="AA303" s="156"/>
      <c r="AB303" s="155"/>
      <c r="AC303" s="156"/>
      <c r="AD303" s="156"/>
      <c r="AE303" s="156"/>
      <c r="AF303" s="156"/>
      <c r="AG303" s="155"/>
      <c r="AH303" s="156"/>
      <c r="AI303" s="156"/>
      <c r="AJ303" s="156"/>
      <c r="AN303" s="66"/>
      <c r="AO303" s="63"/>
      <c r="AP303" s="63"/>
      <c r="AQ303" s="63"/>
      <c r="AR303" s="63"/>
      <c r="AS303" s="63"/>
      <c r="AT303" s="63"/>
      <c r="AU303" s="63"/>
      <c r="AV303" s="124"/>
      <c r="AW303" s="124"/>
      <c r="AX303" s="124"/>
      <c r="AY303" s="124"/>
      <c r="AZ303" s="124"/>
      <c r="BA303" s="124"/>
      <c r="BB303" s="124"/>
      <c r="BC303" s="124"/>
      <c r="BD303" s="124"/>
      <c r="BE303" s="124"/>
      <c r="BF303" s="124"/>
      <c r="BG303" s="124"/>
      <c r="BH303" s="124"/>
      <c r="BI303" s="124"/>
      <c r="BJ303" s="124"/>
      <c r="BK303" s="124"/>
      <c r="BL303" s="124"/>
      <c r="BM303" s="124"/>
      <c r="BN303" s="125"/>
      <c r="BO303" s="125"/>
      <c r="BP303" s="125"/>
      <c r="BQ303" s="125"/>
      <c r="BR303" s="125"/>
      <c r="BS303" s="125"/>
      <c r="BT303" s="125"/>
      <c r="BU303" s="125"/>
      <c r="BV303" s="56"/>
    </row>
    <row r="304" spans="1:65" ht="19.5" customHeight="1">
      <c r="A304" s="11">
        <v>10</v>
      </c>
      <c r="B304" s="11" t="s">
        <v>8</v>
      </c>
      <c r="C304" s="66" t="s">
        <v>109</v>
      </c>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L304" s="11">
        <v>8</v>
      </c>
      <c r="AM304" s="11" t="s">
        <v>8</v>
      </c>
      <c r="AN304" s="66" t="s">
        <v>110</v>
      </c>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row>
    <row r="305" spans="3:65" ht="19.5" customHeight="1">
      <c r="C305" s="66"/>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N305" s="66"/>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row>
    <row r="306" spans="3:73" ht="19.5" customHeight="1">
      <c r="C306" s="67" t="s">
        <v>52</v>
      </c>
      <c r="D306" s="68"/>
      <c r="E306" s="68"/>
      <c r="F306" s="68"/>
      <c r="G306" s="68"/>
      <c r="H306" s="68"/>
      <c r="I306" s="68"/>
      <c r="J306" s="127"/>
      <c r="K306" s="584" t="s">
        <v>111</v>
      </c>
      <c r="L306" s="584"/>
      <c r="M306" s="584"/>
      <c r="N306" s="584"/>
      <c r="O306" s="584"/>
      <c r="P306" s="584" t="s">
        <v>112</v>
      </c>
      <c r="Q306" s="584"/>
      <c r="R306" s="584"/>
      <c r="S306" s="584"/>
      <c r="T306" s="584"/>
      <c r="U306" s="584" t="s">
        <v>113</v>
      </c>
      <c r="V306" s="584"/>
      <c r="W306" s="584"/>
      <c r="X306" s="584"/>
      <c r="Y306" s="584"/>
      <c r="Z306" s="584" t="s">
        <v>114</v>
      </c>
      <c r="AA306" s="584"/>
      <c r="AB306" s="584"/>
      <c r="AC306" s="584"/>
      <c r="AD306" s="584"/>
      <c r="AE306" s="584"/>
      <c r="AF306" s="585" t="s">
        <v>17</v>
      </c>
      <c r="AG306" s="585"/>
      <c r="AH306" s="585"/>
      <c r="AI306" s="585"/>
      <c r="AJ306" s="585"/>
      <c r="AN306" s="68" t="s">
        <v>4</v>
      </c>
      <c r="AO306" s="68"/>
      <c r="AP306" s="68"/>
      <c r="AQ306" s="68"/>
      <c r="AR306" s="68"/>
      <c r="AS306" s="68"/>
      <c r="AT306" s="68"/>
      <c r="AU306" s="68"/>
      <c r="AV306" s="578" t="s">
        <v>115</v>
      </c>
      <c r="AW306" s="578"/>
      <c r="AX306" s="578"/>
      <c r="AY306" s="578"/>
      <c r="AZ306" s="578"/>
      <c r="BA306" s="578" t="s">
        <v>116</v>
      </c>
      <c r="BB306" s="578"/>
      <c r="BC306" s="578"/>
      <c r="BD306" s="578"/>
      <c r="BE306" s="578"/>
      <c r="BF306" s="578" t="s">
        <v>117</v>
      </c>
      <c r="BG306" s="578"/>
      <c r="BH306" s="578"/>
      <c r="BI306" s="578"/>
      <c r="BJ306" s="578"/>
      <c r="BK306" s="578" t="s">
        <v>118</v>
      </c>
      <c r="BL306" s="578"/>
      <c r="BM306" s="578"/>
      <c r="BN306" s="578"/>
      <c r="BO306" s="578"/>
      <c r="BP306" s="579" t="s">
        <v>18</v>
      </c>
      <c r="BQ306" s="579"/>
      <c r="BR306" s="579"/>
      <c r="BS306" s="579"/>
      <c r="BT306" s="579"/>
      <c r="BU306" s="70"/>
    </row>
    <row r="307" spans="3:73" ht="19.5" customHeight="1">
      <c r="C307" s="71"/>
      <c r="D307" s="72"/>
      <c r="E307" s="72"/>
      <c r="F307" s="72"/>
      <c r="G307" s="72"/>
      <c r="H307" s="72"/>
      <c r="I307" s="72"/>
      <c r="J307" s="128"/>
      <c r="K307" s="580" t="s">
        <v>119</v>
      </c>
      <c r="L307" s="580"/>
      <c r="M307" s="580"/>
      <c r="N307" s="580"/>
      <c r="O307" s="580"/>
      <c r="P307" s="580" t="s">
        <v>120</v>
      </c>
      <c r="Q307" s="580"/>
      <c r="R307" s="580"/>
      <c r="S307" s="580"/>
      <c r="T307" s="580"/>
      <c r="U307" s="580" t="s">
        <v>121</v>
      </c>
      <c r="V307" s="580"/>
      <c r="W307" s="580"/>
      <c r="X307" s="580"/>
      <c r="Y307" s="580"/>
      <c r="Z307" s="580" t="s">
        <v>122</v>
      </c>
      <c r="AA307" s="580"/>
      <c r="AB307" s="580"/>
      <c r="AC307" s="580"/>
      <c r="AD307" s="580"/>
      <c r="AE307" s="580"/>
      <c r="AF307" s="581"/>
      <c r="AG307" s="581"/>
      <c r="AH307" s="581"/>
      <c r="AI307" s="581"/>
      <c r="AJ307" s="581"/>
      <c r="AN307" s="74"/>
      <c r="AO307" s="72"/>
      <c r="AP307" s="72"/>
      <c r="AQ307" s="72"/>
      <c r="AR307" s="72"/>
      <c r="AS307" s="72"/>
      <c r="AT307" s="72"/>
      <c r="AU307" s="72"/>
      <c r="AV307" s="576" t="s">
        <v>123</v>
      </c>
      <c r="AW307" s="576"/>
      <c r="AX307" s="576"/>
      <c r="AY307" s="576"/>
      <c r="AZ307" s="576"/>
      <c r="BA307" s="576" t="s">
        <v>124</v>
      </c>
      <c r="BB307" s="576"/>
      <c r="BC307" s="576"/>
      <c r="BD307" s="576"/>
      <c r="BE307" s="576"/>
      <c r="BF307" s="576"/>
      <c r="BG307" s="576"/>
      <c r="BH307" s="576"/>
      <c r="BI307" s="576"/>
      <c r="BJ307" s="576"/>
      <c r="BK307" s="576" t="s">
        <v>125</v>
      </c>
      <c r="BL307" s="576"/>
      <c r="BM307" s="576"/>
      <c r="BN307" s="576"/>
      <c r="BO307" s="576"/>
      <c r="BP307" s="577"/>
      <c r="BQ307" s="577"/>
      <c r="BR307" s="577"/>
      <c r="BS307" s="577"/>
      <c r="BT307" s="577"/>
      <c r="BU307" s="5"/>
    </row>
    <row r="308" spans="3:73" ht="19.5" customHeight="1">
      <c r="C308" s="75" t="s">
        <v>126</v>
      </c>
      <c r="D308" s="76"/>
      <c r="E308" s="76"/>
      <c r="F308" s="76"/>
      <c r="G308" s="76"/>
      <c r="H308" s="76"/>
      <c r="I308" s="76"/>
      <c r="J308" s="129"/>
      <c r="K308" s="552"/>
      <c r="L308" s="552"/>
      <c r="M308" s="552"/>
      <c r="N308" s="552"/>
      <c r="O308" s="552"/>
      <c r="P308" s="552"/>
      <c r="Q308" s="552"/>
      <c r="R308" s="552"/>
      <c r="S308" s="552"/>
      <c r="T308" s="552"/>
      <c r="U308" s="552"/>
      <c r="V308" s="552"/>
      <c r="W308" s="552"/>
      <c r="X308" s="552"/>
      <c r="Y308" s="552"/>
      <c r="Z308" s="552"/>
      <c r="AA308" s="552"/>
      <c r="AB308" s="552"/>
      <c r="AC308" s="552"/>
      <c r="AD308" s="552"/>
      <c r="AE308" s="552"/>
      <c r="AF308" s="553"/>
      <c r="AG308" s="553"/>
      <c r="AH308" s="553"/>
      <c r="AI308" s="553"/>
      <c r="AJ308" s="553"/>
      <c r="AN308" s="83" t="e">
        <f>#REF!</f>
        <v>#REF!</v>
      </c>
      <c r="AO308" s="76"/>
      <c r="AP308" s="76"/>
      <c r="AQ308" s="76"/>
      <c r="AR308" s="76"/>
      <c r="AS308" s="76"/>
      <c r="AT308" s="76"/>
      <c r="AU308" s="76"/>
      <c r="AV308" s="546"/>
      <c r="AW308" s="546"/>
      <c r="AX308" s="546"/>
      <c r="AY308" s="546"/>
      <c r="AZ308" s="546"/>
      <c r="BA308" s="546"/>
      <c r="BB308" s="546"/>
      <c r="BC308" s="546"/>
      <c r="BD308" s="546"/>
      <c r="BE308" s="546"/>
      <c r="BF308" s="546"/>
      <c r="BG308" s="546"/>
      <c r="BH308" s="546"/>
      <c r="BI308" s="546"/>
      <c r="BJ308" s="546"/>
      <c r="BK308" s="546"/>
      <c r="BL308" s="546"/>
      <c r="BM308" s="546"/>
      <c r="BN308" s="546"/>
      <c r="BO308" s="546"/>
      <c r="BP308" s="547"/>
      <c r="BQ308" s="547"/>
      <c r="BR308" s="547"/>
      <c r="BS308" s="547"/>
      <c r="BT308" s="547"/>
      <c r="BU308" s="84"/>
    </row>
    <row r="309" spans="3:75" ht="19.5" customHeight="1">
      <c r="C309" s="85" t="s">
        <v>74</v>
      </c>
      <c r="D309" s="130"/>
      <c r="E309" s="130"/>
      <c r="F309" s="130"/>
      <c r="G309" s="130"/>
      <c r="H309" s="130"/>
      <c r="I309" s="130"/>
      <c r="J309" s="131"/>
      <c r="K309" s="548">
        <v>0</v>
      </c>
      <c r="L309" s="548"/>
      <c r="M309" s="548"/>
      <c r="N309" s="548"/>
      <c r="O309" s="548"/>
      <c r="P309" s="548"/>
      <c r="Q309" s="548"/>
      <c r="R309" s="548"/>
      <c r="S309" s="548"/>
      <c r="T309" s="548"/>
      <c r="U309" s="548"/>
      <c r="V309" s="548"/>
      <c r="W309" s="548"/>
      <c r="X309" s="548"/>
      <c r="Y309" s="548"/>
      <c r="Z309" s="548">
        <v>3539000000</v>
      </c>
      <c r="AA309" s="548"/>
      <c r="AB309" s="548"/>
      <c r="AC309" s="548"/>
      <c r="AD309" s="548"/>
      <c r="AE309" s="548"/>
      <c r="AF309" s="557">
        <f>SUM(K309:AE309)</f>
        <v>3539000000</v>
      </c>
      <c r="AG309" s="557"/>
      <c r="AH309" s="557"/>
      <c r="AI309" s="557"/>
      <c r="AJ309" s="557"/>
      <c r="AN309" s="87" t="e">
        <f>#REF!</f>
        <v>#REF!</v>
      </c>
      <c r="AO309" s="86"/>
      <c r="AP309" s="86"/>
      <c r="AQ309" s="86"/>
      <c r="AR309" s="86"/>
      <c r="AS309" s="86"/>
      <c r="AT309" s="86"/>
      <c r="AU309" s="86"/>
      <c r="AV309" s="575"/>
      <c r="AW309" s="575"/>
      <c r="AX309" s="575"/>
      <c r="AY309" s="575"/>
      <c r="AZ309" s="575"/>
      <c r="BA309" s="575"/>
      <c r="BB309" s="575"/>
      <c r="BC309" s="575"/>
      <c r="BD309" s="575"/>
      <c r="BE309" s="575"/>
      <c r="BF309" s="575"/>
      <c r="BG309" s="575"/>
      <c r="BH309" s="575"/>
      <c r="BI309" s="575"/>
      <c r="BJ309" s="575"/>
      <c r="BK309" s="575"/>
      <c r="BL309" s="575"/>
      <c r="BM309" s="575"/>
      <c r="BN309" s="575"/>
      <c r="BO309" s="575"/>
      <c r="BP309" s="542">
        <f>SUM(AV309:BO309)</f>
        <v>0</v>
      </c>
      <c r="BQ309" s="542"/>
      <c r="BR309" s="542"/>
      <c r="BS309" s="542"/>
      <c r="BT309" s="542"/>
      <c r="BU309" s="132"/>
      <c r="BV309" s="56"/>
      <c r="BW309" s="101"/>
    </row>
    <row r="310" spans="3:73" ht="19.5" customHeight="1">
      <c r="C310" s="85" t="s">
        <v>76</v>
      </c>
      <c r="D310" s="130"/>
      <c r="E310" s="130"/>
      <c r="F310" s="130"/>
      <c r="G310" s="130"/>
      <c r="H310" s="130"/>
      <c r="I310" s="130"/>
      <c r="J310" s="131"/>
      <c r="K310" s="562">
        <f>SUM(K311:O314)</f>
        <v>0</v>
      </c>
      <c r="L310" s="562"/>
      <c r="M310" s="562"/>
      <c r="N310" s="562"/>
      <c r="O310" s="562"/>
      <c r="P310" s="562">
        <f>SUM(P311:T314)</f>
        <v>0</v>
      </c>
      <c r="Q310" s="562"/>
      <c r="R310" s="562"/>
      <c r="S310" s="562"/>
      <c r="T310" s="562"/>
      <c r="U310" s="562">
        <f>SUM(U311:Y314)</f>
        <v>0</v>
      </c>
      <c r="V310" s="562"/>
      <c r="W310" s="562"/>
      <c r="X310" s="562"/>
      <c r="Y310" s="562"/>
      <c r="Z310" s="562">
        <f>SUM(Z311:AE314)</f>
        <v>0</v>
      </c>
      <c r="AA310" s="562"/>
      <c r="AB310" s="562"/>
      <c r="AC310" s="562"/>
      <c r="AD310" s="562"/>
      <c r="AE310" s="562"/>
      <c r="AF310" s="562">
        <f>SUM(AF311:AJ314)</f>
        <v>0</v>
      </c>
      <c r="AG310" s="562"/>
      <c r="AH310" s="562"/>
      <c r="AI310" s="562"/>
      <c r="AJ310" s="562"/>
      <c r="AN310" s="87" t="e">
        <f>#REF!</f>
        <v>#REF!</v>
      </c>
      <c r="AO310" s="86"/>
      <c r="AP310" s="86"/>
      <c r="AQ310" s="86"/>
      <c r="AR310" s="86"/>
      <c r="AS310" s="86"/>
      <c r="AT310" s="86"/>
      <c r="AU310" s="86"/>
      <c r="AV310" s="561">
        <f>SUM(AV311:AZ314)</f>
        <v>0</v>
      </c>
      <c r="AW310" s="561"/>
      <c r="AX310" s="561"/>
      <c r="AY310" s="561"/>
      <c r="AZ310" s="561"/>
      <c r="BA310" s="561">
        <f>SUM(BA311:BE314)</f>
        <v>0</v>
      </c>
      <c r="BB310" s="561"/>
      <c r="BC310" s="561"/>
      <c r="BD310" s="561"/>
      <c r="BE310" s="561"/>
      <c r="BF310" s="561">
        <f>SUM(BF311:BJ314)</f>
        <v>0</v>
      </c>
      <c r="BG310" s="561"/>
      <c r="BH310" s="561"/>
      <c r="BI310" s="561"/>
      <c r="BJ310" s="561"/>
      <c r="BK310" s="561">
        <f>SUM(BK311:BO314)</f>
        <v>0</v>
      </c>
      <c r="BL310" s="561"/>
      <c r="BM310" s="561"/>
      <c r="BN310" s="561"/>
      <c r="BO310" s="561"/>
      <c r="BP310" s="561">
        <f>SUM(BP311:BT314)</f>
        <v>0</v>
      </c>
      <c r="BQ310" s="561"/>
      <c r="BR310" s="561"/>
      <c r="BS310" s="561"/>
      <c r="BT310" s="561"/>
      <c r="BU310" s="90"/>
    </row>
    <row r="311" spans="3:73" ht="19.5" customHeight="1">
      <c r="C311" s="92" t="s">
        <v>78</v>
      </c>
      <c r="D311" s="130"/>
      <c r="E311" s="130"/>
      <c r="F311" s="130"/>
      <c r="G311" s="130"/>
      <c r="H311" s="130"/>
      <c r="I311" s="130"/>
      <c r="J311" s="131"/>
      <c r="K311" s="558"/>
      <c r="L311" s="558"/>
      <c r="M311" s="558"/>
      <c r="N311" s="558"/>
      <c r="O311" s="558"/>
      <c r="P311" s="558"/>
      <c r="Q311" s="558"/>
      <c r="R311" s="558"/>
      <c r="S311" s="558"/>
      <c r="T311" s="558"/>
      <c r="U311" s="558"/>
      <c r="V311" s="558"/>
      <c r="W311" s="558"/>
      <c r="X311" s="558"/>
      <c r="Y311" s="558"/>
      <c r="Z311" s="558"/>
      <c r="AA311" s="558"/>
      <c r="AB311" s="558"/>
      <c r="AC311" s="558"/>
      <c r="AD311" s="558"/>
      <c r="AE311" s="558"/>
      <c r="AF311" s="574">
        <f>SUM(K311:AE311)</f>
        <v>0</v>
      </c>
      <c r="AG311" s="574"/>
      <c r="AH311" s="574"/>
      <c r="AI311" s="574"/>
      <c r="AJ311" s="574"/>
      <c r="AN311" s="96" t="str">
        <f>AN248</f>
        <v> -  Purchase</v>
      </c>
      <c r="AO311" s="86"/>
      <c r="AP311" s="86"/>
      <c r="AQ311" s="86"/>
      <c r="AR311" s="86"/>
      <c r="AS311" s="86"/>
      <c r="AT311" s="86"/>
      <c r="AU311" s="86"/>
      <c r="AV311" s="554"/>
      <c r="AW311" s="554"/>
      <c r="AX311" s="554"/>
      <c r="AY311" s="554"/>
      <c r="AZ311" s="554"/>
      <c r="BA311" s="554"/>
      <c r="BB311" s="554"/>
      <c r="BC311" s="554"/>
      <c r="BD311" s="554"/>
      <c r="BE311" s="554"/>
      <c r="BF311" s="554"/>
      <c r="BG311" s="554"/>
      <c r="BH311" s="554"/>
      <c r="BI311" s="554"/>
      <c r="BJ311" s="554"/>
      <c r="BK311" s="554"/>
      <c r="BL311" s="554"/>
      <c r="BM311" s="554"/>
      <c r="BN311" s="554"/>
      <c r="BO311" s="554"/>
      <c r="BP311" s="571">
        <f>SUM(AV311:BO311)</f>
        <v>0</v>
      </c>
      <c r="BQ311" s="571"/>
      <c r="BR311" s="571"/>
      <c r="BS311" s="571"/>
      <c r="BT311" s="571"/>
      <c r="BU311" s="98"/>
    </row>
    <row r="312" spans="3:73" ht="19.5" customHeight="1" hidden="1">
      <c r="C312" s="92" t="s">
        <v>127</v>
      </c>
      <c r="D312" s="130"/>
      <c r="E312" s="130"/>
      <c r="F312" s="130"/>
      <c r="G312" s="130"/>
      <c r="H312" s="130"/>
      <c r="I312" s="130"/>
      <c r="J312" s="131"/>
      <c r="K312" s="558"/>
      <c r="L312" s="558"/>
      <c r="M312" s="558"/>
      <c r="N312" s="558"/>
      <c r="O312" s="558"/>
      <c r="P312" s="558"/>
      <c r="Q312" s="558"/>
      <c r="R312" s="558"/>
      <c r="S312" s="558"/>
      <c r="T312" s="558"/>
      <c r="U312" s="558"/>
      <c r="V312" s="558"/>
      <c r="W312" s="558"/>
      <c r="X312" s="558"/>
      <c r="Y312" s="558"/>
      <c r="Z312" s="558"/>
      <c r="AA312" s="558"/>
      <c r="AB312" s="558"/>
      <c r="AC312" s="558"/>
      <c r="AD312" s="558"/>
      <c r="AE312" s="558"/>
      <c r="AF312" s="573">
        <f>SUM(K312:AE312)</f>
        <v>0</v>
      </c>
      <c r="AG312" s="573"/>
      <c r="AH312" s="573"/>
      <c r="AI312" s="573"/>
      <c r="AJ312" s="573"/>
      <c r="AN312" s="96" t="s">
        <v>128</v>
      </c>
      <c r="AO312" s="86"/>
      <c r="AP312" s="86"/>
      <c r="AQ312" s="86"/>
      <c r="AR312" s="86"/>
      <c r="AS312" s="86"/>
      <c r="AT312" s="86"/>
      <c r="AU312" s="86"/>
      <c r="AV312" s="554"/>
      <c r="AW312" s="554"/>
      <c r="AX312" s="554"/>
      <c r="AY312" s="554"/>
      <c r="AZ312" s="554"/>
      <c r="BA312" s="554"/>
      <c r="BB312" s="554"/>
      <c r="BC312" s="554"/>
      <c r="BD312" s="554"/>
      <c r="BE312" s="554"/>
      <c r="BF312" s="554"/>
      <c r="BG312" s="554"/>
      <c r="BH312" s="554"/>
      <c r="BI312" s="554"/>
      <c r="BJ312" s="554"/>
      <c r="BK312" s="554"/>
      <c r="BL312" s="554"/>
      <c r="BM312" s="554"/>
      <c r="BN312" s="554"/>
      <c r="BO312" s="554"/>
      <c r="BP312" s="571">
        <f>SUM(AV312:BO312)</f>
        <v>0</v>
      </c>
      <c r="BQ312" s="571"/>
      <c r="BR312" s="571"/>
      <c r="BS312" s="571"/>
      <c r="BT312" s="571"/>
      <c r="BU312" s="98"/>
    </row>
    <row r="313" spans="3:73" ht="19.5" customHeight="1" hidden="1">
      <c r="C313" s="92" t="s">
        <v>129</v>
      </c>
      <c r="D313" s="130"/>
      <c r="E313" s="130"/>
      <c r="F313" s="130"/>
      <c r="G313" s="130"/>
      <c r="H313" s="130"/>
      <c r="I313" s="130"/>
      <c r="J313" s="131"/>
      <c r="K313" s="558"/>
      <c r="L313" s="558"/>
      <c r="M313" s="558"/>
      <c r="N313" s="558"/>
      <c r="O313" s="558"/>
      <c r="P313" s="558"/>
      <c r="Q313" s="558"/>
      <c r="R313" s="558"/>
      <c r="S313" s="558"/>
      <c r="T313" s="558"/>
      <c r="U313" s="558"/>
      <c r="V313" s="558"/>
      <c r="W313" s="558"/>
      <c r="X313" s="558"/>
      <c r="Y313" s="558"/>
      <c r="Z313" s="558"/>
      <c r="AA313" s="558"/>
      <c r="AB313" s="558"/>
      <c r="AC313" s="558"/>
      <c r="AD313" s="558"/>
      <c r="AE313" s="558"/>
      <c r="AF313" s="573">
        <f>SUM(K313:AE313)</f>
        <v>0</v>
      </c>
      <c r="AG313" s="573"/>
      <c r="AH313" s="573"/>
      <c r="AI313" s="573"/>
      <c r="AJ313" s="573"/>
      <c r="AN313" s="96" t="s">
        <v>130</v>
      </c>
      <c r="AO313" s="86"/>
      <c r="AP313" s="86"/>
      <c r="AQ313" s="86"/>
      <c r="AR313" s="86"/>
      <c r="AS313" s="86"/>
      <c r="AT313" s="86"/>
      <c r="AU313" s="86"/>
      <c r="AV313" s="554"/>
      <c r="AW313" s="554"/>
      <c r="AX313" s="554"/>
      <c r="AY313" s="554"/>
      <c r="AZ313" s="554"/>
      <c r="BA313" s="554"/>
      <c r="BB313" s="554"/>
      <c r="BC313" s="554"/>
      <c r="BD313" s="554"/>
      <c r="BE313" s="554"/>
      <c r="BF313" s="554"/>
      <c r="BG313" s="554"/>
      <c r="BH313" s="554"/>
      <c r="BI313" s="554"/>
      <c r="BJ313" s="554"/>
      <c r="BK313" s="554"/>
      <c r="BL313" s="554"/>
      <c r="BM313" s="554"/>
      <c r="BN313" s="554"/>
      <c r="BO313" s="554"/>
      <c r="BP313" s="571">
        <f>SUM(AV313:BO313)</f>
        <v>0</v>
      </c>
      <c r="BQ313" s="571"/>
      <c r="BR313" s="571"/>
      <c r="BS313" s="571"/>
      <c r="BT313" s="571"/>
      <c r="BU313" s="98"/>
    </row>
    <row r="314" spans="3:73" ht="19.5" customHeight="1">
      <c r="C314" s="92" t="s">
        <v>82</v>
      </c>
      <c r="D314" s="130"/>
      <c r="E314" s="130"/>
      <c r="F314" s="130"/>
      <c r="G314" s="130"/>
      <c r="H314" s="130"/>
      <c r="I314" s="130"/>
      <c r="J314" s="131"/>
      <c r="K314" s="558"/>
      <c r="L314" s="558"/>
      <c r="M314" s="558"/>
      <c r="N314" s="558"/>
      <c r="O314" s="558"/>
      <c r="P314" s="558"/>
      <c r="Q314" s="558"/>
      <c r="R314" s="558"/>
      <c r="S314" s="558"/>
      <c r="T314" s="558"/>
      <c r="U314" s="558"/>
      <c r="V314" s="558"/>
      <c r="W314" s="558"/>
      <c r="X314" s="558"/>
      <c r="Y314" s="558"/>
      <c r="Z314" s="558"/>
      <c r="AA314" s="558"/>
      <c r="AB314" s="558"/>
      <c r="AC314" s="558"/>
      <c r="AD314" s="558"/>
      <c r="AE314" s="558"/>
      <c r="AF314" s="572">
        <f>SUM(K314:AE314)</f>
        <v>0</v>
      </c>
      <c r="AG314" s="572"/>
      <c r="AH314" s="572"/>
      <c r="AI314" s="572"/>
      <c r="AJ314" s="572"/>
      <c r="AN314" s="96" t="s">
        <v>83</v>
      </c>
      <c r="AO314" s="86"/>
      <c r="AP314" s="86"/>
      <c r="AQ314" s="86"/>
      <c r="AR314" s="86"/>
      <c r="AS314" s="86"/>
      <c r="AT314" s="86"/>
      <c r="AU314" s="86"/>
      <c r="AV314" s="554"/>
      <c r="AW314" s="554"/>
      <c r="AX314" s="554"/>
      <c r="AY314" s="554"/>
      <c r="AZ314" s="554"/>
      <c r="BA314" s="554"/>
      <c r="BB314" s="554"/>
      <c r="BC314" s="554"/>
      <c r="BD314" s="554"/>
      <c r="BE314" s="554"/>
      <c r="BF314" s="554"/>
      <c r="BG314" s="554"/>
      <c r="BH314" s="554"/>
      <c r="BI314" s="554"/>
      <c r="BJ314" s="554"/>
      <c r="BK314" s="554"/>
      <c r="BL314" s="554"/>
      <c r="BM314" s="554"/>
      <c r="BN314" s="554"/>
      <c r="BO314" s="554"/>
      <c r="BP314" s="571">
        <f>SUM(AV314:BO314)</f>
        <v>0</v>
      </c>
      <c r="BQ314" s="571"/>
      <c r="BR314" s="571"/>
      <c r="BS314" s="571"/>
      <c r="BT314" s="571"/>
      <c r="BU314" s="98"/>
    </row>
    <row r="315" spans="3:73" ht="19.5" customHeight="1">
      <c r="C315" s="85" t="s">
        <v>84</v>
      </c>
      <c r="D315" s="130"/>
      <c r="E315" s="130"/>
      <c r="F315" s="130"/>
      <c r="G315" s="130"/>
      <c r="H315" s="130"/>
      <c r="I315" s="130"/>
      <c r="J315" s="131"/>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N315" s="87" t="e">
        <f>#REF!</f>
        <v>#REF!</v>
      </c>
      <c r="AO315" s="86"/>
      <c r="AP315" s="86"/>
      <c r="AQ315" s="86"/>
      <c r="AR315" s="86"/>
      <c r="AS315" s="86"/>
      <c r="AT315" s="86"/>
      <c r="AU315" s="86"/>
      <c r="AV315" s="561">
        <f>SUM(AV316:AZ316)</f>
        <v>0</v>
      </c>
      <c r="AW315" s="561"/>
      <c r="AX315" s="561"/>
      <c r="AY315" s="561"/>
      <c r="AZ315" s="561"/>
      <c r="BA315" s="561">
        <f>SUM(BA316:BE316)</f>
        <v>0</v>
      </c>
      <c r="BB315" s="561"/>
      <c r="BC315" s="561"/>
      <c r="BD315" s="561"/>
      <c r="BE315" s="561"/>
      <c r="BF315" s="561">
        <f>SUM(BF316:BJ316)</f>
        <v>0</v>
      </c>
      <c r="BG315" s="561"/>
      <c r="BH315" s="561"/>
      <c r="BI315" s="561"/>
      <c r="BJ315" s="561"/>
      <c r="BK315" s="561">
        <f>SUM(BK316:BO316)</f>
        <v>0</v>
      </c>
      <c r="BL315" s="561"/>
      <c r="BM315" s="561"/>
      <c r="BN315" s="561"/>
      <c r="BO315" s="561"/>
      <c r="BP315" s="561">
        <f>SUM(BP316:BT316)</f>
        <v>0</v>
      </c>
      <c r="BQ315" s="561"/>
      <c r="BR315" s="561"/>
      <c r="BS315" s="561"/>
      <c r="BT315" s="561"/>
      <c r="BU315" s="90"/>
    </row>
    <row r="316" spans="3:73" ht="19.5" customHeight="1">
      <c r="C316" s="92" t="s">
        <v>88</v>
      </c>
      <c r="D316" s="130"/>
      <c r="E316" s="130"/>
      <c r="F316" s="130"/>
      <c r="G316" s="130"/>
      <c r="H316" s="130"/>
      <c r="I316" s="130"/>
      <c r="J316" s="131"/>
      <c r="K316" s="558"/>
      <c r="L316" s="558"/>
      <c r="M316" s="558"/>
      <c r="N316" s="558"/>
      <c r="O316" s="558"/>
      <c r="P316" s="558"/>
      <c r="Q316" s="558"/>
      <c r="R316" s="558"/>
      <c r="S316" s="558"/>
      <c r="T316" s="558"/>
      <c r="U316" s="558"/>
      <c r="V316" s="558"/>
      <c r="W316" s="558"/>
      <c r="X316" s="558"/>
      <c r="Y316" s="558"/>
      <c r="Z316" s="558"/>
      <c r="AA316" s="558"/>
      <c r="AB316" s="558"/>
      <c r="AC316" s="558"/>
      <c r="AD316" s="558"/>
      <c r="AE316" s="558"/>
      <c r="AF316" s="572"/>
      <c r="AG316" s="572"/>
      <c r="AH316" s="572"/>
      <c r="AI316" s="572"/>
      <c r="AJ316" s="572"/>
      <c r="AN316" s="96" t="e">
        <f>#REF!</f>
        <v>#REF!</v>
      </c>
      <c r="AO316" s="86"/>
      <c r="AP316" s="86"/>
      <c r="AQ316" s="86"/>
      <c r="AR316" s="86"/>
      <c r="AS316" s="86"/>
      <c r="AT316" s="86"/>
      <c r="AU316" s="86"/>
      <c r="AV316" s="554"/>
      <c r="AW316" s="554"/>
      <c r="AX316" s="554"/>
      <c r="AY316" s="554"/>
      <c r="AZ316" s="554"/>
      <c r="BA316" s="554"/>
      <c r="BB316" s="554"/>
      <c r="BC316" s="554"/>
      <c r="BD316" s="554"/>
      <c r="BE316" s="554"/>
      <c r="BF316" s="554"/>
      <c r="BG316" s="554"/>
      <c r="BH316" s="554"/>
      <c r="BI316" s="554"/>
      <c r="BJ316" s="554"/>
      <c r="BK316" s="554"/>
      <c r="BL316" s="554"/>
      <c r="BM316" s="554"/>
      <c r="BN316" s="554"/>
      <c r="BO316" s="554"/>
      <c r="BP316" s="571">
        <f>SUM(AV316:BO316)</f>
        <v>0</v>
      </c>
      <c r="BQ316" s="571"/>
      <c r="BR316" s="571"/>
      <c r="BS316" s="571"/>
      <c r="BT316" s="571"/>
      <c r="BU316" s="98"/>
    </row>
    <row r="317" spans="3:73" ht="19.5" customHeight="1">
      <c r="C317" s="92" t="s">
        <v>89</v>
      </c>
      <c r="D317" s="130"/>
      <c r="E317" s="130"/>
      <c r="F317" s="130"/>
      <c r="G317" s="130"/>
      <c r="H317" s="130"/>
      <c r="I317" s="130"/>
      <c r="J317" s="131"/>
      <c r="K317" s="558"/>
      <c r="L317" s="558"/>
      <c r="M317" s="558"/>
      <c r="N317" s="558"/>
      <c r="O317" s="558"/>
      <c r="P317" s="558"/>
      <c r="Q317" s="558"/>
      <c r="R317" s="558"/>
      <c r="S317" s="558"/>
      <c r="T317" s="558"/>
      <c r="U317" s="558"/>
      <c r="V317" s="558"/>
      <c r="W317" s="558"/>
      <c r="X317" s="558"/>
      <c r="Y317" s="558"/>
      <c r="Z317" s="558"/>
      <c r="AA317" s="558"/>
      <c r="AB317" s="558"/>
      <c r="AC317" s="558"/>
      <c r="AD317" s="558"/>
      <c r="AE317" s="558"/>
      <c r="AF317" s="572"/>
      <c r="AG317" s="572"/>
      <c r="AH317" s="572"/>
      <c r="AI317" s="572"/>
      <c r="AJ317" s="572"/>
      <c r="AN317" s="96"/>
      <c r="AO317" s="86"/>
      <c r="AP317" s="86"/>
      <c r="AQ317" s="86"/>
      <c r="AR317" s="86"/>
      <c r="AS317" s="86"/>
      <c r="AT317" s="86"/>
      <c r="AU317" s="86"/>
      <c r="AV317" s="97"/>
      <c r="AW317" s="97"/>
      <c r="AX317" s="97"/>
      <c r="AY317" s="97"/>
      <c r="AZ317" s="97"/>
      <c r="BA317" s="97"/>
      <c r="BB317" s="97"/>
      <c r="BC317" s="97"/>
      <c r="BD317" s="97"/>
      <c r="BE317" s="97"/>
      <c r="BF317" s="97"/>
      <c r="BG317" s="97"/>
      <c r="BH317" s="97"/>
      <c r="BI317" s="97"/>
      <c r="BJ317" s="97"/>
      <c r="BK317" s="97"/>
      <c r="BL317" s="97"/>
      <c r="BM317" s="97"/>
      <c r="BN317" s="97"/>
      <c r="BO317" s="97"/>
      <c r="BP317" s="98"/>
      <c r="BQ317" s="98"/>
      <c r="BR317" s="98"/>
      <c r="BS317" s="98"/>
      <c r="BT317" s="98"/>
      <c r="BU317" s="98"/>
    </row>
    <row r="318" spans="3:74" ht="19.5" customHeight="1">
      <c r="C318" s="85" t="s">
        <v>91</v>
      </c>
      <c r="D318" s="130"/>
      <c r="E318" s="130"/>
      <c r="F318" s="130"/>
      <c r="G318" s="130"/>
      <c r="H318" s="130"/>
      <c r="I318" s="130"/>
      <c r="J318" s="131"/>
      <c r="K318" s="548">
        <f>K309+K310-K315</f>
        <v>0</v>
      </c>
      <c r="L318" s="548"/>
      <c r="M318" s="548"/>
      <c r="N318" s="548"/>
      <c r="O318" s="548"/>
      <c r="P318" s="548">
        <f>P309+P310-P315</f>
        <v>0</v>
      </c>
      <c r="Q318" s="548"/>
      <c r="R318" s="548"/>
      <c r="S318" s="548"/>
      <c r="T318" s="548"/>
      <c r="U318" s="548">
        <f>U309+U310-U315</f>
        <v>0</v>
      </c>
      <c r="V318" s="548"/>
      <c r="W318" s="548"/>
      <c r="X318" s="548"/>
      <c r="Y318" s="548"/>
      <c r="Z318" s="548">
        <f>Z309+Z310-Z315</f>
        <v>3539000000</v>
      </c>
      <c r="AA318" s="548"/>
      <c r="AB318" s="548"/>
      <c r="AC318" s="548"/>
      <c r="AD318" s="548"/>
      <c r="AE318" s="548"/>
      <c r="AF318" s="548">
        <f>AF309+AF310-AF315</f>
        <v>3539000000</v>
      </c>
      <c r="AG318" s="548"/>
      <c r="AH318" s="548"/>
      <c r="AI318" s="548"/>
      <c r="AJ318" s="548"/>
      <c r="AN318" s="87" t="e">
        <f>#REF!</f>
        <v>#REF!</v>
      </c>
      <c r="AO318" s="86"/>
      <c r="AP318" s="86"/>
      <c r="AQ318" s="86"/>
      <c r="AR318" s="86"/>
      <c r="AS318" s="86"/>
      <c r="AT318" s="86"/>
      <c r="AU318" s="86"/>
      <c r="AV318" s="541">
        <f>AV309+AV310-AV315</f>
        <v>0</v>
      </c>
      <c r="AW318" s="541"/>
      <c r="AX318" s="541"/>
      <c r="AY318" s="541"/>
      <c r="AZ318" s="541"/>
      <c r="BA318" s="541">
        <f>BA309+BA310-BA315</f>
        <v>0</v>
      </c>
      <c r="BB318" s="541"/>
      <c r="BC318" s="541"/>
      <c r="BD318" s="541"/>
      <c r="BE318" s="541"/>
      <c r="BF318" s="541">
        <f>BF309+BF310-BF315</f>
        <v>0</v>
      </c>
      <c r="BG318" s="541"/>
      <c r="BH318" s="541"/>
      <c r="BI318" s="541"/>
      <c r="BJ318" s="541"/>
      <c r="BK318" s="541">
        <f>BK309+BK310-BK315</f>
        <v>0</v>
      </c>
      <c r="BL318" s="541"/>
      <c r="BM318" s="541"/>
      <c r="BN318" s="541"/>
      <c r="BO318" s="541"/>
      <c r="BP318" s="541">
        <f>BP309+BP310-BP315</f>
        <v>0</v>
      </c>
      <c r="BQ318" s="541"/>
      <c r="BR318" s="541"/>
      <c r="BS318" s="541"/>
      <c r="BT318" s="541"/>
      <c r="BU318" s="133"/>
      <c r="BV318" s="56"/>
    </row>
    <row r="319" spans="3:73" ht="19.5" customHeight="1">
      <c r="C319" s="75" t="s">
        <v>93</v>
      </c>
      <c r="D319" s="76"/>
      <c r="E319" s="76"/>
      <c r="F319" s="76"/>
      <c r="G319" s="76"/>
      <c r="H319" s="76"/>
      <c r="I319" s="76"/>
      <c r="J319" s="129"/>
      <c r="K319" s="552"/>
      <c r="L319" s="552"/>
      <c r="M319" s="552"/>
      <c r="N319" s="552"/>
      <c r="O319" s="552"/>
      <c r="P319" s="552"/>
      <c r="Q319" s="552"/>
      <c r="R319" s="552"/>
      <c r="S319" s="552"/>
      <c r="T319" s="552"/>
      <c r="U319" s="552"/>
      <c r="V319" s="552"/>
      <c r="W319" s="552"/>
      <c r="X319" s="552"/>
      <c r="Y319" s="552"/>
      <c r="Z319" s="552"/>
      <c r="AA319" s="552"/>
      <c r="AB319" s="552"/>
      <c r="AC319" s="552"/>
      <c r="AD319" s="552"/>
      <c r="AE319" s="552"/>
      <c r="AF319" s="569"/>
      <c r="AG319" s="547"/>
      <c r="AH319" s="547"/>
      <c r="AI319" s="547"/>
      <c r="AJ319" s="570"/>
      <c r="AN319" s="83" t="s">
        <v>131</v>
      </c>
      <c r="AO319" s="76"/>
      <c r="AP319" s="76"/>
      <c r="AQ319" s="76"/>
      <c r="AR319" s="76"/>
      <c r="AS319" s="76"/>
      <c r="AT319" s="76"/>
      <c r="AU319" s="76"/>
      <c r="AV319" s="546"/>
      <c r="AW319" s="546"/>
      <c r="AX319" s="546"/>
      <c r="AY319" s="546"/>
      <c r="AZ319" s="546"/>
      <c r="BA319" s="546"/>
      <c r="BB319" s="546"/>
      <c r="BC319" s="546"/>
      <c r="BD319" s="546"/>
      <c r="BE319" s="546"/>
      <c r="BF319" s="546"/>
      <c r="BG319" s="546"/>
      <c r="BH319" s="546"/>
      <c r="BI319" s="546"/>
      <c r="BJ319" s="546"/>
      <c r="BK319" s="546"/>
      <c r="BL319" s="546"/>
      <c r="BM319" s="546"/>
      <c r="BN319" s="546"/>
      <c r="BO319" s="546"/>
      <c r="BP319" s="547"/>
      <c r="BQ319" s="547"/>
      <c r="BR319" s="547"/>
      <c r="BS319" s="547"/>
      <c r="BT319" s="547"/>
      <c r="BU319" s="84"/>
    </row>
    <row r="320" spans="3:75" ht="19.5" customHeight="1">
      <c r="C320" s="115" t="s">
        <v>74</v>
      </c>
      <c r="D320" s="130"/>
      <c r="E320" s="130"/>
      <c r="F320" s="130"/>
      <c r="G320" s="130"/>
      <c r="H320" s="130"/>
      <c r="I320" s="130"/>
      <c r="J320" s="131"/>
      <c r="K320" s="548"/>
      <c r="L320" s="548"/>
      <c r="M320" s="548"/>
      <c r="N320" s="548"/>
      <c r="O320" s="548"/>
      <c r="P320" s="548"/>
      <c r="Q320" s="548"/>
      <c r="R320" s="548"/>
      <c r="S320" s="548"/>
      <c r="T320" s="548"/>
      <c r="U320" s="548"/>
      <c r="V320" s="548"/>
      <c r="W320" s="548"/>
      <c r="X320" s="548"/>
      <c r="Y320" s="548"/>
      <c r="Z320" s="565">
        <v>3505525004</v>
      </c>
      <c r="AA320" s="565"/>
      <c r="AB320" s="565"/>
      <c r="AC320" s="565"/>
      <c r="AD320" s="565"/>
      <c r="AE320" s="565"/>
      <c r="AF320" s="566">
        <f>SUM(J320:AE320)</f>
        <v>3505525004</v>
      </c>
      <c r="AG320" s="567"/>
      <c r="AH320" s="567"/>
      <c r="AI320" s="567"/>
      <c r="AJ320" s="568"/>
      <c r="AN320" s="116" t="e">
        <f>#REF!</f>
        <v>#REF!</v>
      </c>
      <c r="AO320" s="86"/>
      <c r="AP320" s="86"/>
      <c r="AQ320" s="86"/>
      <c r="AR320" s="86"/>
      <c r="AS320" s="86"/>
      <c r="AT320" s="86"/>
      <c r="AU320" s="86"/>
      <c r="AV320" s="541"/>
      <c r="AW320" s="541"/>
      <c r="AX320" s="541"/>
      <c r="AY320" s="541"/>
      <c r="AZ320" s="541"/>
      <c r="BA320" s="541"/>
      <c r="BB320" s="541"/>
      <c r="BC320" s="541"/>
      <c r="BD320" s="541"/>
      <c r="BE320" s="541"/>
      <c r="BF320" s="541"/>
      <c r="BG320" s="541"/>
      <c r="BH320" s="541"/>
      <c r="BI320" s="541"/>
      <c r="BJ320" s="541"/>
      <c r="BK320" s="541"/>
      <c r="BL320" s="541"/>
      <c r="BM320" s="541"/>
      <c r="BN320" s="541"/>
      <c r="BO320" s="541"/>
      <c r="BP320" s="542">
        <f>SUM(AU320:BO320)</f>
        <v>0</v>
      </c>
      <c r="BQ320" s="542"/>
      <c r="BR320" s="542"/>
      <c r="BS320" s="542"/>
      <c r="BT320" s="542"/>
      <c r="BU320" s="132"/>
      <c r="BV320" s="126"/>
      <c r="BW320" s="101"/>
    </row>
    <row r="321" spans="3:73" ht="19.5" customHeight="1">
      <c r="C321" s="115" t="s">
        <v>76</v>
      </c>
      <c r="D321" s="130"/>
      <c r="E321" s="130"/>
      <c r="F321" s="130"/>
      <c r="G321" s="130"/>
      <c r="H321" s="130"/>
      <c r="I321" s="130"/>
      <c r="J321" s="131"/>
      <c r="K321" s="562">
        <f>SUM(K322:O323)</f>
        <v>0</v>
      </c>
      <c r="L321" s="562"/>
      <c r="M321" s="562"/>
      <c r="N321" s="562"/>
      <c r="O321" s="562"/>
      <c r="P321" s="562">
        <f>SUM(P322:T323)</f>
        <v>0</v>
      </c>
      <c r="Q321" s="562"/>
      <c r="R321" s="562"/>
      <c r="S321" s="562"/>
      <c r="T321" s="562"/>
      <c r="U321" s="562">
        <f>SUM(U322:Y323)</f>
        <v>0</v>
      </c>
      <c r="V321" s="562"/>
      <c r="W321" s="562"/>
      <c r="X321" s="562"/>
      <c r="Y321" s="562"/>
      <c r="Z321" s="562">
        <v>975000</v>
      </c>
      <c r="AA321" s="562"/>
      <c r="AB321" s="562"/>
      <c r="AC321" s="562"/>
      <c r="AD321" s="562"/>
      <c r="AE321" s="562"/>
      <c r="AF321" s="562">
        <f>SUM(AF322:AJ323)</f>
        <v>975000</v>
      </c>
      <c r="AG321" s="562"/>
      <c r="AH321" s="562"/>
      <c r="AI321" s="562"/>
      <c r="AJ321" s="562"/>
      <c r="AN321" s="116" t="s">
        <v>132</v>
      </c>
      <c r="AO321" s="86"/>
      <c r="AP321" s="86"/>
      <c r="AQ321" s="86"/>
      <c r="AR321" s="86"/>
      <c r="AS321" s="86"/>
      <c r="AT321" s="86"/>
      <c r="AU321" s="86"/>
      <c r="AV321" s="561"/>
      <c r="AW321" s="561"/>
      <c r="AX321" s="561"/>
      <c r="AY321" s="561"/>
      <c r="AZ321" s="561"/>
      <c r="BA321" s="561"/>
      <c r="BB321" s="561"/>
      <c r="BC321" s="561"/>
      <c r="BD321" s="561"/>
      <c r="BE321" s="561"/>
      <c r="BF321" s="561"/>
      <c r="BG321" s="561"/>
      <c r="BH321" s="561"/>
      <c r="BI321" s="561"/>
      <c r="BJ321" s="561"/>
      <c r="BK321" s="561"/>
      <c r="BL321" s="561"/>
      <c r="BM321" s="561"/>
      <c r="BN321" s="561"/>
      <c r="BO321" s="561"/>
      <c r="BP321" s="542">
        <f>SUM(AU321:BO321)</f>
        <v>0</v>
      </c>
      <c r="BQ321" s="542"/>
      <c r="BR321" s="542"/>
      <c r="BS321" s="542"/>
      <c r="BT321" s="542"/>
      <c r="BU321" s="132"/>
    </row>
    <row r="322" spans="3:76" ht="19.5" customHeight="1">
      <c r="C322" s="92" t="s">
        <v>133</v>
      </c>
      <c r="D322" s="130"/>
      <c r="E322" s="130"/>
      <c r="F322" s="130"/>
      <c r="G322" s="130"/>
      <c r="H322" s="130"/>
      <c r="I322" s="130"/>
      <c r="J322" s="131"/>
      <c r="K322" s="558"/>
      <c r="L322" s="558"/>
      <c r="M322" s="558"/>
      <c r="N322" s="558"/>
      <c r="O322" s="558"/>
      <c r="P322" s="558"/>
      <c r="Q322" s="558"/>
      <c r="R322" s="558"/>
      <c r="S322" s="558"/>
      <c r="T322" s="558"/>
      <c r="U322" s="558"/>
      <c r="V322" s="558"/>
      <c r="W322" s="558"/>
      <c r="X322" s="558"/>
      <c r="Y322" s="558"/>
      <c r="Z322" s="564">
        <v>975000</v>
      </c>
      <c r="AA322" s="564"/>
      <c r="AB322" s="564"/>
      <c r="AC322" s="564"/>
      <c r="AD322" s="564"/>
      <c r="AE322" s="564"/>
      <c r="AF322" s="562">
        <f>SUM(K322:AE322)</f>
        <v>975000</v>
      </c>
      <c r="AG322" s="562"/>
      <c r="AH322" s="562"/>
      <c r="AI322" s="562"/>
      <c r="AJ322" s="562"/>
      <c r="AN322" s="116"/>
      <c r="AO322" s="86"/>
      <c r="AP322" s="86"/>
      <c r="AQ322" s="86"/>
      <c r="AR322" s="86"/>
      <c r="AS322" s="86"/>
      <c r="AT322" s="86"/>
      <c r="AU322" s="86"/>
      <c r="AV322" s="90"/>
      <c r="AW322" s="90"/>
      <c r="AX322" s="90"/>
      <c r="AY322" s="90"/>
      <c r="AZ322" s="90"/>
      <c r="BA322" s="90"/>
      <c r="BB322" s="90"/>
      <c r="BC322" s="90"/>
      <c r="BD322" s="90"/>
      <c r="BE322" s="90"/>
      <c r="BF322" s="90"/>
      <c r="BG322" s="90"/>
      <c r="BH322" s="90"/>
      <c r="BI322" s="90"/>
      <c r="BJ322" s="90"/>
      <c r="BK322" s="90"/>
      <c r="BL322" s="90"/>
      <c r="BM322" s="90"/>
      <c r="BN322" s="90"/>
      <c r="BO322" s="90"/>
      <c r="BP322" s="132"/>
      <c r="BQ322" s="132"/>
      <c r="BR322" s="132"/>
      <c r="BS322" s="132"/>
      <c r="BT322" s="132"/>
      <c r="BU322" s="132"/>
      <c r="BX322" s="48">
        <f>3500000000-3150000031</f>
        <v>349999969</v>
      </c>
    </row>
    <row r="323" spans="3:73" ht="19.5" customHeight="1" hidden="1">
      <c r="C323" s="92" t="s">
        <v>97</v>
      </c>
      <c r="D323" s="130"/>
      <c r="E323" s="130"/>
      <c r="F323" s="130"/>
      <c r="G323" s="130"/>
      <c r="H323" s="130"/>
      <c r="I323" s="130"/>
      <c r="J323" s="131"/>
      <c r="K323" s="558"/>
      <c r="L323" s="558"/>
      <c r="M323" s="558"/>
      <c r="N323" s="558"/>
      <c r="O323" s="558"/>
      <c r="P323" s="558"/>
      <c r="Q323" s="558"/>
      <c r="R323" s="558"/>
      <c r="S323" s="558"/>
      <c r="T323" s="558"/>
      <c r="U323" s="559"/>
      <c r="V323" s="559"/>
      <c r="W323" s="559"/>
      <c r="X323" s="559"/>
      <c r="Y323" s="559"/>
      <c r="Z323" s="559"/>
      <c r="AA323" s="559"/>
      <c r="AB323" s="559"/>
      <c r="AC323" s="559"/>
      <c r="AD323" s="559"/>
      <c r="AE323" s="559"/>
      <c r="AF323" s="560"/>
      <c r="AG323" s="560"/>
      <c r="AH323" s="560"/>
      <c r="AI323" s="560"/>
      <c r="AJ323" s="560"/>
      <c r="AN323" s="116"/>
      <c r="AO323" s="86"/>
      <c r="AP323" s="86"/>
      <c r="AQ323" s="86"/>
      <c r="AR323" s="86"/>
      <c r="AS323" s="86"/>
      <c r="AT323" s="86"/>
      <c r="AU323" s="86"/>
      <c r="AV323" s="90"/>
      <c r="AW323" s="90"/>
      <c r="AX323" s="90"/>
      <c r="AY323" s="90"/>
      <c r="AZ323" s="90"/>
      <c r="BA323" s="90"/>
      <c r="BB323" s="90"/>
      <c r="BC323" s="90"/>
      <c r="BD323" s="90"/>
      <c r="BE323" s="90"/>
      <c r="BF323" s="90"/>
      <c r="BG323" s="90"/>
      <c r="BH323" s="90"/>
      <c r="BI323" s="90"/>
      <c r="BJ323" s="90"/>
      <c r="BK323" s="90"/>
      <c r="BL323" s="90"/>
      <c r="BM323" s="90"/>
      <c r="BN323" s="90"/>
      <c r="BO323" s="90"/>
      <c r="BP323" s="132"/>
      <c r="BQ323" s="132"/>
      <c r="BR323" s="132"/>
      <c r="BS323" s="132"/>
      <c r="BT323" s="132"/>
      <c r="BU323" s="132"/>
    </row>
    <row r="324" spans="3:73" ht="19.5" customHeight="1">
      <c r="C324" s="115" t="s">
        <v>134</v>
      </c>
      <c r="D324" s="130"/>
      <c r="E324" s="130"/>
      <c r="F324" s="130"/>
      <c r="G324" s="130"/>
      <c r="H324" s="130"/>
      <c r="I324" s="130"/>
      <c r="J324" s="131"/>
      <c r="K324" s="562"/>
      <c r="L324" s="562"/>
      <c r="M324" s="562"/>
      <c r="N324" s="562"/>
      <c r="O324" s="562"/>
      <c r="P324" s="562"/>
      <c r="Q324" s="562"/>
      <c r="R324" s="562"/>
      <c r="S324" s="562"/>
      <c r="T324" s="562"/>
      <c r="U324" s="563"/>
      <c r="V324" s="563"/>
      <c r="W324" s="563"/>
      <c r="X324" s="563"/>
      <c r="Y324" s="563"/>
      <c r="Z324" s="563"/>
      <c r="AA324" s="563"/>
      <c r="AB324" s="563"/>
      <c r="AC324" s="563"/>
      <c r="AD324" s="563"/>
      <c r="AE324" s="563"/>
      <c r="AF324" s="563"/>
      <c r="AG324" s="563"/>
      <c r="AH324" s="563"/>
      <c r="AI324" s="563"/>
      <c r="AJ324" s="563"/>
      <c r="AN324" s="116" t="e">
        <f>#REF!</f>
        <v>#REF!</v>
      </c>
      <c r="AO324" s="86"/>
      <c r="AP324" s="86"/>
      <c r="AQ324" s="86"/>
      <c r="AR324" s="86"/>
      <c r="AS324" s="86"/>
      <c r="AT324" s="86"/>
      <c r="AU324" s="86"/>
      <c r="AV324" s="561">
        <f>SUBTOTAL(9,AV325:AZ326)</f>
        <v>0</v>
      </c>
      <c r="AW324" s="561"/>
      <c r="AX324" s="561"/>
      <c r="AY324" s="561"/>
      <c r="AZ324" s="561"/>
      <c r="BA324" s="561">
        <f>SUBTOTAL(9,BA325:BE326)</f>
        <v>0</v>
      </c>
      <c r="BB324" s="561"/>
      <c r="BC324" s="561"/>
      <c r="BD324" s="561"/>
      <c r="BE324" s="561"/>
      <c r="BF324" s="561">
        <f>SUBTOTAL(9,BF325:BJ326)</f>
        <v>0</v>
      </c>
      <c r="BG324" s="561"/>
      <c r="BH324" s="561"/>
      <c r="BI324" s="561"/>
      <c r="BJ324" s="561"/>
      <c r="BK324" s="561">
        <f>SUBTOTAL(9,BK325:BO326)</f>
        <v>0</v>
      </c>
      <c r="BL324" s="561"/>
      <c r="BM324" s="561"/>
      <c r="BN324" s="561"/>
      <c r="BO324" s="561"/>
      <c r="BP324" s="561">
        <f>SUBTOTAL(9,BP325:BT326)</f>
        <v>0</v>
      </c>
      <c r="BQ324" s="561"/>
      <c r="BR324" s="561"/>
      <c r="BS324" s="561"/>
      <c r="BT324" s="561"/>
      <c r="BU324" s="90"/>
    </row>
    <row r="325" spans="3:73" ht="19.5" customHeight="1">
      <c r="C325" s="92" t="s">
        <v>88</v>
      </c>
      <c r="D325" s="130"/>
      <c r="E325" s="130"/>
      <c r="F325" s="130"/>
      <c r="G325" s="130"/>
      <c r="H325" s="130"/>
      <c r="I325" s="130"/>
      <c r="J325" s="131"/>
      <c r="K325" s="558"/>
      <c r="L325" s="558"/>
      <c r="M325" s="558"/>
      <c r="N325" s="558"/>
      <c r="O325" s="558"/>
      <c r="P325" s="558"/>
      <c r="Q325" s="558"/>
      <c r="R325" s="558"/>
      <c r="S325" s="558"/>
      <c r="T325" s="558"/>
      <c r="U325" s="559"/>
      <c r="V325" s="559"/>
      <c r="W325" s="559"/>
      <c r="X325" s="559"/>
      <c r="Y325" s="559"/>
      <c r="Z325" s="559">
        <f>'[2]TMTSCĐ'!$G$212</f>
        <v>0</v>
      </c>
      <c r="AA325" s="559"/>
      <c r="AB325" s="559"/>
      <c r="AC325" s="559"/>
      <c r="AD325" s="559"/>
      <c r="AE325" s="559"/>
      <c r="AF325" s="560"/>
      <c r="AG325" s="560"/>
      <c r="AH325" s="560"/>
      <c r="AI325" s="560"/>
      <c r="AJ325" s="560"/>
      <c r="AN325" s="96" t="e">
        <f>AN316</f>
        <v>#REF!</v>
      </c>
      <c r="AO325" s="86"/>
      <c r="AP325" s="86"/>
      <c r="AQ325" s="86"/>
      <c r="AR325" s="86"/>
      <c r="AS325" s="86"/>
      <c r="AT325" s="86"/>
      <c r="AU325" s="86"/>
      <c r="AV325" s="554"/>
      <c r="AW325" s="554"/>
      <c r="AX325" s="554"/>
      <c r="AY325" s="554"/>
      <c r="AZ325" s="554"/>
      <c r="BA325" s="554"/>
      <c r="BB325" s="554"/>
      <c r="BC325" s="554"/>
      <c r="BD325" s="554"/>
      <c r="BE325" s="554"/>
      <c r="BF325" s="554"/>
      <c r="BG325" s="554"/>
      <c r="BH325" s="554"/>
      <c r="BI325" s="554"/>
      <c r="BJ325" s="554"/>
      <c r="BK325" s="554"/>
      <c r="BL325" s="554"/>
      <c r="BM325" s="554"/>
      <c r="BN325" s="554"/>
      <c r="BO325" s="554"/>
      <c r="BP325" s="555"/>
      <c r="BQ325" s="555"/>
      <c r="BR325" s="555"/>
      <c r="BS325" s="555"/>
      <c r="BT325" s="555"/>
      <c r="BU325" s="117"/>
    </row>
    <row r="326" spans="3:73" ht="19.5" customHeight="1">
      <c r="C326" s="92" t="s">
        <v>89</v>
      </c>
      <c r="D326" s="130"/>
      <c r="E326" s="130"/>
      <c r="F326" s="130"/>
      <c r="G326" s="130"/>
      <c r="H326" s="130"/>
      <c r="I326" s="130"/>
      <c r="J326" s="131"/>
      <c r="K326" s="558"/>
      <c r="L326" s="558"/>
      <c r="M326" s="558"/>
      <c r="N326" s="558"/>
      <c r="O326" s="558"/>
      <c r="P326" s="558"/>
      <c r="Q326" s="558"/>
      <c r="R326" s="558"/>
      <c r="S326" s="558"/>
      <c r="T326" s="558"/>
      <c r="U326" s="559"/>
      <c r="V326" s="559"/>
      <c r="W326" s="559"/>
      <c r="X326" s="559"/>
      <c r="Y326" s="559"/>
      <c r="Z326" s="559"/>
      <c r="AA326" s="559"/>
      <c r="AB326" s="559"/>
      <c r="AC326" s="559"/>
      <c r="AD326" s="559"/>
      <c r="AE326" s="559"/>
      <c r="AF326" s="560"/>
      <c r="AG326" s="560"/>
      <c r="AH326" s="560"/>
      <c r="AI326" s="560"/>
      <c r="AJ326" s="560"/>
      <c r="AN326" s="96" t="s">
        <v>33</v>
      </c>
      <c r="AO326" s="86"/>
      <c r="AP326" s="86"/>
      <c r="AQ326" s="86"/>
      <c r="AR326" s="86"/>
      <c r="AS326" s="86"/>
      <c r="AT326" s="86"/>
      <c r="AU326" s="86"/>
      <c r="AV326" s="554"/>
      <c r="AW326" s="554"/>
      <c r="AX326" s="554"/>
      <c r="AY326" s="554"/>
      <c r="AZ326" s="554"/>
      <c r="BA326" s="554"/>
      <c r="BB326" s="554"/>
      <c r="BC326" s="554"/>
      <c r="BD326" s="554"/>
      <c r="BE326" s="554"/>
      <c r="BF326" s="554"/>
      <c r="BG326" s="554"/>
      <c r="BH326" s="554"/>
      <c r="BI326" s="554"/>
      <c r="BJ326" s="554"/>
      <c r="BK326" s="554"/>
      <c r="BL326" s="554"/>
      <c r="BM326" s="554"/>
      <c r="BN326" s="554"/>
      <c r="BO326" s="554"/>
      <c r="BP326" s="555"/>
      <c r="BQ326" s="555"/>
      <c r="BR326" s="555"/>
      <c r="BS326" s="555"/>
      <c r="BT326" s="555"/>
      <c r="BU326" s="117"/>
    </row>
    <row r="327" spans="3:75" ht="19.5" customHeight="1">
      <c r="C327" s="115" t="s">
        <v>135</v>
      </c>
      <c r="D327" s="130"/>
      <c r="E327" s="130"/>
      <c r="F327" s="130"/>
      <c r="G327" s="130"/>
      <c r="H327" s="130"/>
      <c r="I327" s="130"/>
      <c r="J327" s="131"/>
      <c r="K327" s="556">
        <f>K320+K321-K324</f>
        <v>0</v>
      </c>
      <c r="L327" s="556"/>
      <c r="M327" s="556"/>
      <c r="N327" s="556"/>
      <c r="O327" s="556"/>
      <c r="P327" s="556">
        <f>P320+P321-P324</f>
        <v>0</v>
      </c>
      <c r="Q327" s="556"/>
      <c r="R327" s="556"/>
      <c r="S327" s="556"/>
      <c r="T327" s="556"/>
      <c r="U327" s="556">
        <f>U320+U321-U324</f>
        <v>0</v>
      </c>
      <c r="V327" s="556"/>
      <c r="W327" s="556"/>
      <c r="X327" s="556"/>
      <c r="Y327" s="556"/>
      <c r="Z327" s="556">
        <f>Z320+Z321-Z324</f>
        <v>3506500004</v>
      </c>
      <c r="AA327" s="556"/>
      <c r="AB327" s="556"/>
      <c r="AC327" s="556"/>
      <c r="AD327" s="556"/>
      <c r="AE327" s="556"/>
      <c r="AF327" s="557">
        <f>SUM(J327:AE327)</f>
        <v>3506500004</v>
      </c>
      <c r="AG327" s="557"/>
      <c r="AH327" s="557"/>
      <c r="AI327" s="557"/>
      <c r="AJ327" s="557"/>
      <c r="AN327" s="118" t="e">
        <f>AN318</f>
        <v>#REF!</v>
      </c>
      <c r="AO327" s="86"/>
      <c r="AP327" s="86"/>
      <c r="AQ327" s="86"/>
      <c r="AR327" s="86"/>
      <c r="AS327" s="86"/>
      <c r="AT327" s="86"/>
      <c r="AU327" s="86"/>
      <c r="AV327" s="541">
        <f>AV320+AV321-AV324</f>
        <v>0</v>
      </c>
      <c r="AW327" s="541"/>
      <c r="AX327" s="541"/>
      <c r="AY327" s="541"/>
      <c r="AZ327" s="541"/>
      <c r="BA327" s="541">
        <f>BA320+BA321-BA324</f>
        <v>0</v>
      </c>
      <c r="BB327" s="541"/>
      <c r="BC327" s="541"/>
      <c r="BD327" s="541"/>
      <c r="BE327" s="541"/>
      <c r="BF327" s="541">
        <f>BF320+BF321-BF324</f>
        <v>0</v>
      </c>
      <c r="BG327" s="541"/>
      <c r="BH327" s="541"/>
      <c r="BI327" s="541"/>
      <c r="BJ327" s="541"/>
      <c r="BK327" s="541">
        <f>BK320+BK321-BK324</f>
        <v>0</v>
      </c>
      <c r="BL327" s="541"/>
      <c r="BM327" s="541"/>
      <c r="BN327" s="541"/>
      <c r="BO327" s="541"/>
      <c r="BP327" s="542">
        <f>SUM(AU327:BO327)</f>
        <v>0</v>
      </c>
      <c r="BQ327" s="542"/>
      <c r="BR327" s="542"/>
      <c r="BS327" s="542"/>
      <c r="BT327" s="542"/>
      <c r="BU327" s="132"/>
      <c r="BV327" s="126"/>
      <c r="BW327" s="101"/>
    </row>
    <row r="328" spans="3:73" ht="19.5" customHeight="1">
      <c r="C328" s="75" t="s">
        <v>98</v>
      </c>
      <c r="D328" s="76"/>
      <c r="E328" s="76"/>
      <c r="F328" s="76"/>
      <c r="G328" s="76"/>
      <c r="H328" s="76"/>
      <c r="I328" s="76"/>
      <c r="J328" s="129"/>
      <c r="K328" s="551"/>
      <c r="L328" s="551"/>
      <c r="M328" s="551"/>
      <c r="N328" s="551"/>
      <c r="O328" s="551"/>
      <c r="P328" s="551"/>
      <c r="Q328" s="551"/>
      <c r="R328" s="551"/>
      <c r="S328" s="551"/>
      <c r="T328" s="551"/>
      <c r="U328" s="551"/>
      <c r="V328" s="551"/>
      <c r="W328" s="551"/>
      <c r="X328" s="551"/>
      <c r="Y328" s="551"/>
      <c r="Z328" s="552"/>
      <c r="AA328" s="552"/>
      <c r="AB328" s="552"/>
      <c r="AC328" s="552"/>
      <c r="AD328" s="552"/>
      <c r="AE328" s="552"/>
      <c r="AF328" s="553"/>
      <c r="AG328" s="553"/>
      <c r="AH328" s="553"/>
      <c r="AI328" s="553"/>
      <c r="AJ328" s="553"/>
      <c r="AN328" s="83" t="e">
        <f>#REF!</f>
        <v>#REF!</v>
      </c>
      <c r="AO328" s="76"/>
      <c r="AP328" s="76"/>
      <c r="AQ328" s="76"/>
      <c r="AR328" s="76"/>
      <c r="AS328" s="76"/>
      <c r="AT328" s="76"/>
      <c r="AU328" s="76"/>
      <c r="AV328" s="546"/>
      <c r="AW328" s="546"/>
      <c r="AX328" s="546"/>
      <c r="AY328" s="546"/>
      <c r="AZ328" s="546"/>
      <c r="BA328" s="546"/>
      <c r="BB328" s="546"/>
      <c r="BC328" s="546"/>
      <c r="BD328" s="546"/>
      <c r="BE328" s="546"/>
      <c r="BF328" s="546"/>
      <c r="BG328" s="546"/>
      <c r="BH328" s="546"/>
      <c r="BI328" s="546"/>
      <c r="BJ328" s="546"/>
      <c r="BK328" s="546"/>
      <c r="BL328" s="546"/>
      <c r="BM328" s="546"/>
      <c r="BN328" s="546"/>
      <c r="BO328" s="546"/>
      <c r="BP328" s="547"/>
      <c r="BQ328" s="547"/>
      <c r="BR328" s="547"/>
      <c r="BS328" s="547"/>
      <c r="BT328" s="547"/>
      <c r="BU328" s="84"/>
    </row>
    <row r="329" spans="3:75" ht="19.5" customHeight="1">
      <c r="C329" s="85" t="s">
        <v>100</v>
      </c>
      <c r="D329" s="130"/>
      <c r="E329" s="130"/>
      <c r="F329" s="130"/>
      <c r="G329" s="130"/>
      <c r="H329" s="130"/>
      <c r="I329" s="130"/>
      <c r="J329" s="131"/>
      <c r="K329" s="548">
        <f>K309-K320</f>
        <v>0</v>
      </c>
      <c r="L329" s="548"/>
      <c r="M329" s="548"/>
      <c r="N329" s="548"/>
      <c r="O329" s="548"/>
      <c r="P329" s="548"/>
      <c r="Q329" s="548"/>
      <c r="R329" s="548"/>
      <c r="S329" s="548"/>
      <c r="T329" s="548"/>
      <c r="U329" s="548">
        <f>U309-U320</f>
        <v>0</v>
      </c>
      <c r="V329" s="548"/>
      <c r="W329" s="548"/>
      <c r="X329" s="548"/>
      <c r="Y329" s="548"/>
      <c r="Z329" s="549">
        <f>Z309-Z320</f>
        <v>33474996</v>
      </c>
      <c r="AA329" s="549"/>
      <c r="AB329" s="549"/>
      <c r="AC329" s="549"/>
      <c r="AD329" s="549"/>
      <c r="AE329" s="549"/>
      <c r="AF329" s="550">
        <f>AF309-AF320</f>
        <v>33474996</v>
      </c>
      <c r="AG329" s="550"/>
      <c r="AH329" s="550"/>
      <c r="AI329" s="550"/>
      <c r="AJ329" s="550"/>
      <c r="AN329" s="87" t="e">
        <f>#REF!</f>
        <v>#REF!</v>
      </c>
      <c r="AO329" s="86"/>
      <c r="AP329" s="86"/>
      <c r="AQ329" s="86"/>
      <c r="AR329" s="86"/>
      <c r="AS329" s="86"/>
      <c r="AT329" s="86"/>
      <c r="AU329" s="86"/>
      <c r="AV329" s="541">
        <f>AV309-AV320</f>
        <v>0</v>
      </c>
      <c r="AW329" s="541"/>
      <c r="AX329" s="541"/>
      <c r="AY329" s="541"/>
      <c r="AZ329" s="541"/>
      <c r="BA329" s="541">
        <f>BA309-BA320</f>
        <v>0</v>
      </c>
      <c r="BB329" s="541"/>
      <c r="BC329" s="541"/>
      <c r="BD329" s="541"/>
      <c r="BE329" s="541"/>
      <c r="BF329" s="541">
        <f>BF309-BF320</f>
        <v>0</v>
      </c>
      <c r="BG329" s="541"/>
      <c r="BH329" s="541"/>
      <c r="BI329" s="541"/>
      <c r="BJ329" s="541"/>
      <c r="BK329" s="541">
        <f>BK309-BK320</f>
        <v>0</v>
      </c>
      <c r="BL329" s="541"/>
      <c r="BM329" s="541"/>
      <c r="BN329" s="541"/>
      <c r="BO329" s="541"/>
      <c r="BP329" s="542">
        <f>BP309-BP320</f>
        <v>0</v>
      </c>
      <c r="BQ329" s="542"/>
      <c r="BR329" s="542"/>
      <c r="BS329" s="542"/>
      <c r="BT329" s="542"/>
      <c r="BU329" s="132"/>
      <c r="BV329" s="56"/>
      <c r="BW329" s="101"/>
    </row>
    <row r="330" spans="3:75" ht="19.5" customHeight="1">
      <c r="C330" s="121" t="s">
        <v>102</v>
      </c>
      <c r="D330" s="72"/>
      <c r="E330" s="72"/>
      <c r="F330" s="72"/>
      <c r="G330" s="72"/>
      <c r="H330" s="72"/>
      <c r="I330" s="72"/>
      <c r="J330" s="128"/>
      <c r="K330" s="543">
        <f>K318-K327</f>
        <v>0</v>
      </c>
      <c r="L330" s="543"/>
      <c r="M330" s="543"/>
      <c r="N330" s="543"/>
      <c r="O330" s="543"/>
      <c r="P330" s="543"/>
      <c r="Q330" s="543"/>
      <c r="R330" s="543"/>
      <c r="S330" s="543"/>
      <c r="T330" s="543"/>
      <c r="U330" s="543">
        <f>U318-U327</f>
        <v>0</v>
      </c>
      <c r="V330" s="543"/>
      <c r="W330" s="543"/>
      <c r="X330" s="543"/>
      <c r="Y330" s="543"/>
      <c r="Z330" s="544">
        <f>Z318-Z327</f>
        <v>32499996</v>
      </c>
      <c r="AA330" s="544"/>
      <c r="AB330" s="544"/>
      <c r="AC330" s="544"/>
      <c r="AD330" s="544"/>
      <c r="AE330" s="544"/>
      <c r="AF330" s="545">
        <f>AF318-AF327</f>
        <v>32499996</v>
      </c>
      <c r="AG330" s="545"/>
      <c r="AH330" s="545"/>
      <c r="AI330" s="545"/>
      <c r="AJ330" s="545"/>
      <c r="AN330" s="122" t="e">
        <f>#REF!</f>
        <v>#REF!</v>
      </c>
      <c r="AO330" s="72"/>
      <c r="AP330" s="72"/>
      <c r="AQ330" s="72"/>
      <c r="AR330" s="72"/>
      <c r="AS330" s="72"/>
      <c r="AT330" s="72"/>
      <c r="AU330" s="72"/>
      <c r="AV330" s="538">
        <f>AV318-AV327</f>
        <v>0</v>
      </c>
      <c r="AW330" s="538"/>
      <c r="AX330" s="538"/>
      <c r="AY330" s="538"/>
      <c r="AZ330" s="538"/>
      <c r="BA330" s="538">
        <f>BA318-BA327</f>
        <v>0</v>
      </c>
      <c r="BB330" s="538"/>
      <c r="BC330" s="538"/>
      <c r="BD330" s="538"/>
      <c r="BE330" s="538"/>
      <c r="BF330" s="538">
        <f>BF318-BF327</f>
        <v>0</v>
      </c>
      <c r="BG330" s="538"/>
      <c r="BH330" s="538"/>
      <c r="BI330" s="538"/>
      <c r="BJ330" s="538"/>
      <c r="BK330" s="538">
        <f>BK318-BK327</f>
        <v>0</v>
      </c>
      <c r="BL330" s="538"/>
      <c r="BM330" s="538"/>
      <c r="BN330" s="538"/>
      <c r="BO330" s="538"/>
      <c r="BP330" s="539">
        <f>BP318-BP327</f>
        <v>0</v>
      </c>
      <c r="BQ330" s="539"/>
      <c r="BR330" s="539"/>
      <c r="BS330" s="539"/>
      <c r="BT330" s="539"/>
      <c r="BU330" s="134"/>
      <c r="BV330" s="56"/>
      <c r="BW330" s="101"/>
    </row>
    <row r="331" spans="3:75" ht="19.5" customHeight="1">
      <c r="C331" s="154" t="s">
        <v>405</v>
      </c>
      <c r="D331" s="130" t="s">
        <v>488</v>
      </c>
      <c r="E331" s="130"/>
      <c r="F331" s="130"/>
      <c r="G331" s="130"/>
      <c r="H331" s="130"/>
      <c r="I331" s="130"/>
      <c r="J331" s="130"/>
      <c r="K331" s="171"/>
      <c r="L331" s="171"/>
      <c r="M331" s="171"/>
      <c r="N331" s="171"/>
      <c r="O331" s="171"/>
      <c r="P331" s="171"/>
      <c r="Q331" s="171"/>
      <c r="R331" s="171"/>
      <c r="S331" s="171"/>
      <c r="T331" s="171"/>
      <c r="U331" s="171"/>
      <c r="V331" s="171"/>
      <c r="W331" s="171"/>
      <c r="X331" s="171"/>
      <c r="Y331" s="171"/>
      <c r="Z331" s="187"/>
      <c r="AA331" s="187"/>
      <c r="AB331" s="187"/>
      <c r="AC331" s="187"/>
      <c r="AD331" s="187"/>
      <c r="AE331" s="187"/>
      <c r="AF331" s="188"/>
      <c r="AG331" s="188"/>
      <c r="AH331" s="188"/>
      <c r="AI331" s="188"/>
      <c r="AJ331" s="188"/>
      <c r="AN331" s="154"/>
      <c r="AO331" s="130"/>
      <c r="AP331" s="130"/>
      <c r="AQ331" s="130"/>
      <c r="AR331" s="130"/>
      <c r="AS331" s="130"/>
      <c r="AT331" s="130"/>
      <c r="AU331" s="130"/>
      <c r="AV331" s="171"/>
      <c r="AW331" s="171"/>
      <c r="AX331" s="171"/>
      <c r="AY331" s="171"/>
      <c r="AZ331" s="171"/>
      <c r="BA331" s="171"/>
      <c r="BB331" s="171"/>
      <c r="BC331" s="171"/>
      <c r="BD331" s="171"/>
      <c r="BE331" s="171"/>
      <c r="BF331" s="171"/>
      <c r="BG331" s="171"/>
      <c r="BH331" s="171"/>
      <c r="BI331" s="171"/>
      <c r="BJ331" s="171"/>
      <c r="BK331" s="171"/>
      <c r="BL331" s="171"/>
      <c r="BM331" s="171"/>
      <c r="BN331" s="171"/>
      <c r="BO331" s="171"/>
      <c r="BP331" s="134"/>
      <c r="BQ331" s="134"/>
      <c r="BR331" s="134"/>
      <c r="BS331" s="134"/>
      <c r="BT331" s="134"/>
      <c r="BU331" s="134"/>
      <c r="BV331" s="56"/>
      <c r="BW331" s="101"/>
    </row>
    <row r="332" spans="3:75" ht="19.5" customHeight="1">
      <c r="C332" s="154" t="s">
        <v>405</v>
      </c>
      <c r="D332" s="130" t="s">
        <v>489</v>
      </c>
      <c r="E332" s="130"/>
      <c r="F332" s="130"/>
      <c r="G332" s="130"/>
      <c r="H332" s="130"/>
      <c r="I332" s="130"/>
      <c r="J332" s="130"/>
      <c r="K332" s="171"/>
      <c r="L332" s="171"/>
      <c r="M332" s="171"/>
      <c r="N332" s="171"/>
      <c r="O332" s="171"/>
      <c r="P332" s="171"/>
      <c r="Q332" s="171"/>
      <c r="R332" s="171"/>
      <c r="S332" s="171"/>
      <c r="T332" s="171"/>
      <c r="U332" s="171"/>
      <c r="V332" s="171"/>
      <c r="W332" s="171"/>
      <c r="X332" s="171"/>
      <c r="Y332" s="171"/>
      <c r="Z332" s="187"/>
      <c r="AA332" s="187"/>
      <c r="AB332" s="187"/>
      <c r="AC332" s="187"/>
      <c r="AD332" s="187"/>
      <c r="AE332" s="187"/>
      <c r="AF332" s="188"/>
      <c r="AG332" s="188"/>
      <c r="AH332" s="188"/>
      <c r="AI332" s="188"/>
      <c r="AJ332" s="188"/>
      <c r="AN332" s="154"/>
      <c r="AO332" s="130"/>
      <c r="AP332" s="130"/>
      <c r="AQ332" s="130"/>
      <c r="AR332" s="130"/>
      <c r="AS332" s="130"/>
      <c r="AT332" s="130"/>
      <c r="AU332" s="130"/>
      <c r="AV332" s="171"/>
      <c r="AW332" s="171"/>
      <c r="AX332" s="171"/>
      <c r="AY332" s="171"/>
      <c r="AZ332" s="171"/>
      <c r="BA332" s="171"/>
      <c r="BB332" s="171"/>
      <c r="BC332" s="171"/>
      <c r="BD332" s="171"/>
      <c r="BE332" s="171"/>
      <c r="BF332" s="171"/>
      <c r="BG332" s="171"/>
      <c r="BH332" s="171"/>
      <c r="BI332" s="171"/>
      <c r="BJ332" s="171"/>
      <c r="BK332" s="171"/>
      <c r="BL332" s="171"/>
      <c r="BM332" s="171"/>
      <c r="BN332" s="171"/>
      <c r="BO332" s="171"/>
      <c r="BP332" s="134"/>
      <c r="BQ332" s="134"/>
      <c r="BR332" s="134"/>
      <c r="BS332" s="134"/>
      <c r="BT332" s="134"/>
      <c r="BU332" s="134"/>
      <c r="BV332" s="56"/>
      <c r="BW332" s="101"/>
    </row>
    <row r="333" spans="3:75" ht="19.5" customHeight="1">
      <c r="C333" s="154" t="s">
        <v>405</v>
      </c>
      <c r="D333" s="130" t="s">
        <v>490</v>
      </c>
      <c r="E333" s="130"/>
      <c r="F333" s="130"/>
      <c r="G333" s="130"/>
      <c r="H333" s="130"/>
      <c r="I333" s="130"/>
      <c r="J333" s="130"/>
      <c r="K333" s="171"/>
      <c r="L333" s="171"/>
      <c r="M333" s="171"/>
      <c r="N333" s="171"/>
      <c r="O333" s="171"/>
      <c r="P333" s="171"/>
      <c r="Q333" s="171"/>
      <c r="R333" s="171"/>
      <c r="S333" s="171"/>
      <c r="T333" s="171"/>
      <c r="U333" s="171"/>
      <c r="V333" s="171"/>
      <c r="W333" s="171"/>
      <c r="X333" s="171"/>
      <c r="Y333" s="171"/>
      <c r="Z333" s="187"/>
      <c r="AA333" s="187"/>
      <c r="AB333" s="187"/>
      <c r="AC333" s="187"/>
      <c r="AD333" s="187"/>
      <c r="AE333" s="187"/>
      <c r="AF333" s="188"/>
      <c r="AG333" s="188"/>
      <c r="AH333" s="188"/>
      <c r="AI333" s="188"/>
      <c r="AJ333" s="188"/>
      <c r="AN333" s="154"/>
      <c r="AO333" s="130"/>
      <c r="AP333" s="130"/>
      <c r="AQ333" s="130"/>
      <c r="AR333" s="130"/>
      <c r="AS333" s="130"/>
      <c r="AT333" s="130"/>
      <c r="AU333" s="130"/>
      <c r="AV333" s="171"/>
      <c r="AW333" s="171"/>
      <c r="AX333" s="171"/>
      <c r="AY333" s="171"/>
      <c r="AZ333" s="171"/>
      <c r="BA333" s="171"/>
      <c r="BB333" s="171"/>
      <c r="BC333" s="171"/>
      <c r="BD333" s="171"/>
      <c r="BE333" s="171"/>
      <c r="BF333" s="171"/>
      <c r="BG333" s="171"/>
      <c r="BH333" s="171"/>
      <c r="BI333" s="171"/>
      <c r="BJ333" s="171"/>
      <c r="BK333" s="171"/>
      <c r="BL333" s="171"/>
      <c r="BM333" s="171"/>
      <c r="BN333" s="171"/>
      <c r="BO333" s="171"/>
      <c r="BP333" s="134"/>
      <c r="BQ333" s="134"/>
      <c r="BR333" s="134"/>
      <c r="BS333" s="134"/>
      <c r="BT333" s="134"/>
      <c r="BU333" s="134"/>
      <c r="BV333" s="56"/>
      <c r="BW333" s="101"/>
    </row>
    <row r="334" spans="3:73" ht="19.5" customHeight="1">
      <c r="C334" s="66"/>
      <c r="D334" s="63"/>
      <c r="E334" s="63"/>
      <c r="F334" s="63"/>
      <c r="G334" s="63"/>
      <c r="H334" s="63"/>
      <c r="I334" s="63"/>
      <c r="J334" s="63"/>
      <c r="K334" s="124"/>
      <c r="L334" s="124"/>
      <c r="M334" s="124"/>
      <c r="N334" s="124"/>
      <c r="O334" s="124"/>
      <c r="P334" s="124"/>
      <c r="Q334" s="124"/>
      <c r="R334" s="124"/>
      <c r="S334" s="124"/>
      <c r="T334" s="124"/>
      <c r="U334" s="124"/>
      <c r="V334" s="124"/>
      <c r="W334" s="124"/>
      <c r="X334" s="124"/>
      <c r="Y334" s="124"/>
      <c r="Z334" s="124"/>
      <c r="AA334" s="124"/>
      <c r="AB334" s="124"/>
      <c r="AC334" s="125"/>
      <c r="AD334" s="125"/>
      <c r="AE334" s="125"/>
      <c r="AF334" s="125"/>
      <c r="AG334" s="125"/>
      <c r="AH334" s="125"/>
      <c r="AI334" s="125"/>
      <c r="AJ334" s="125"/>
      <c r="AN334" s="66"/>
      <c r="AO334" s="63"/>
      <c r="AP334" s="63"/>
      <c r="AQ334" s="63"/>
      <c r="AR334" s="63"/>
      <c r="AS334" s="63"/>
      <c r="AT334" s="63"/>
      <c r="AU334" s="63"/>
      <c r="AV334" s="124"/>
      <c r="AW334" s="124"/>
      <c r="AX334" s="124"/>
      <c r="AY334" s="124"/>
      <c r="AZ334" s="124"/>
      <c r="BA334" s="124"/>
      <c r="BB334" s="124"/>
      <c r="BC334" s="124"/>
      <c r="BD334" s="124"/>
      <c r="BE334" s="124"/>
      <c r="BF334" s="124"/>
      <c r="BG334" s="124"/>
      <c r="BH334" s="124"/>
      <c r="BI334" s="124"/>
      <c r="BJ334" s="124"/>
      <c r="BK334" s="124"/>
      <c r="BL334" s="124"/>
      <c r="BM334" s="124"/>
      <c r="BN334" s="125"/>
      <c r="BO334" s="125"/>
      <c r="BP334" s="125"/>
      <c r="BQ334" s="125"/>
      <c r="BR334" s="125"/>
      <c r="BS334" s="125"/>
      <c r="BT334" s="125"/>
      <c r="BU334" s="125"/>
    </row>
    <row r="335" spans="1:57" ht="19.5" customHeight="1">
      <c r="A335" s="11">
        <v>13</v>
      </c>
      <c r="B335" s="11" t="s">
        <v>8</v>
      </c>
      <c r="C335" s="21" t="s">
        <v>491</v>
      </c>
      <c r="D335" s="21"/>
      <c r="E335" s="21"/>
      <c r="F335" s="21"/>
      <c r="G335" s="21"/>
      <c r="H335" s="21"/>
      <c r="I335" s="21"/>
      <c r="J335" s="21"/>
      <c r="K335" s="21"/>
      <c r="L335" s="21"/>
      <c r="M335" s="21"/>
      <c r="N335" s="21"/>
      <c r="O335" s="21"/>
      <c r="P335" s="21"/>
      <c r="Q335" s="21"/>
      <c r="R335" s="21"/>
      <c r="S335" s="21"/>
      <c r="T335" s="21"/>
      <c r="W335" s="451" t="s">
        <v>135</v>
      </c>
      <c r="X335" s="451"/>
      <c r="Y335" s="451"/>
      <c r="Z335" s="451"/>
      <c r="AA335" s="451"/>
      <c r="AB335" s="451"/>
      <c r="AC335" s="21"/>
      <c r="AD335" s="21"/>
      <c r="AE335" s="530" t="s">
        <v>195</v>
      </c>
      <c r="AF335" s="530"/>
      <c r="AG335" s="530"/>
      <c r="AH335" s="530"/>
      <c r="AI335" s="530"/>
      <c r="AJ335" s="530"/>
      <c r="AL335" s="11">
        <v>9</v>
      </c>
      <c r="AM335" s="11" t="s">
        <v>8</v>
      </c>
      <c r="AN335" s="21" t="s">
        <v>136</v>
      </c>
      <c r="AO335" s="21"/>
      <c r="AP335" s="21"/>
      <c r="AQ335" s="21"/>
      <c r="AR335" s="21"/>
      <c r="AS335" s="21"/>
      <c r="AT335" s="21"/>
      <c r="AU335" s="21"/>
      <c r="AV335" s="21"/>
      <c r="AW335" s="21"/>
      <c r="AX335" s="21"/>
      <c r="AY335" s="21"/>
      <c r="AZ335" s="21"/>
      <c r="BA335" s="21"/>
      <c r="BB335" s="21"/>
      <c r="BC335" s="21"/>
      <c r="BD335" s="21"/>
      <c r="BE335" s="21"/>
    </row>
    <row r="336" spans="2:73" ht="19.5" customHeight="1">
      <c r="B336" s="11" t="s">
        <v>414</v>
      </c>
      <c r="C336" s="49" t="s">
        <v>492</v>
      </c>
      <c r="D336" s="49"/>
      <c r="E336" s="49"/>
      <c r="F336" s="49"/>
      <c r="G336" s="49"/>
      <c r="H336" s="49"/>
      <c r="I336" s="49"/>
      <c r="J336" s="49"/>
      <c r="K336" s="49"/>
      <c r="L336" s="49"/>
      <c r="M336" s="49"/>
      <c r="N336" s="49"/>
      <c r="O336" s="49"/>
      <c r="P336" s="49"/>
      <c r="Q336" s="49"/>
      <c r="R336" s="49"/>
      <c r="S336" s="49"/>
      <c r="T336" s="511"/>
      <c r="U336" s="511"/>
      <c r="W336" s="532">
        <f>+W337+W338+W339+W340</f>
        <v>434531868</v>
      </c>
      <c r="X336" s="536"/>
      <c r="Y336" s="536"/>
      <c r="Z336" s="536"/>
      <c r="AA336" s="536"/>
      <c r="AB336" s="536"/>
      <c r="AC336" s="144"/>
      <c r="AD336" s="144"/>
      <c r="AE336" s="532">
        <f>+AE337+AE338+AE339+AE340</f>
        <v>145464837</v>
      </c>
      <c r="AF336" s="536"/>
      <c r="AG336" s="536"/>
      <c r="AH336" s="536"/>
      <c r="AI336" s="536"/>
      <c r="AJ336" s="536"/>
      <c r="AN336" s="49"/>
      <c r="AO336" s="49"/>
      <c r="AP336" s="49"/>
      <c r="AQ336" s="49"/>
      <c r="AR336" s="49"/>
      <c r="AS336" s="49"/>
      <c r="AT336" s="49"/>
      <c r="AU336" s="49"/>
      <c r="AV336" s="49"/>
      <c r="AW336" s="49"/>
      <c r="AX336" s="49"/>
      <c r="AY336" s="49"/>
      <c r="AZ336" s="49"/>
      <c r="BA336" s="49"/>
      <c r="BB336" s="49"/>
      <c r="BC336" s="49"/>
      <c r="BD336" s="49"/>
      <c r="BE336" s="49"/>
      <c r="BH336" s="540" t="s">
        <v>2</v>
      </c>
      <c r="BI336" s="540"/>
      <c r="BJ336" s="540"/>
      <c r="BK336" s="540"/>
      <c r="BL336" s="540"/>
      <c r="BM336" s="540"/>
      <c r="BO336" s="540" t="s">
        <v>3</v>
      </c>
      <c r="BP336" s="540"/>
      <c r="BQ336" s="540"/>
      <c r="BR336" s="540"/>
      <c r="BS336" s="540"/>
      <c r="BT336" s="540"/>
      <c r="BU336" s="50"/>
    </row>
    <row r="337" spans="2:73" ht="19.5" customHeight="1">
      <c r="B337" s="11" t="s">
        <v>405</v>
      </c>
      <c r="C337" s="6" t="s">
        <v>493</v>
      </c>
      <c r="D337" s="49"/>
      <c r="E337" s="49"/>
      <c r="F337" s="49"/>
      <c r="G337" s="49"/>
      <c r="H337" s="49"/>
      <c r="I337" s="49"/>
      <c r="J337" s="49"/>
      <c r="K337" s="49"/>
      <c r="L337" s="49"/>
      <c r="M337" s="49"/>
      <c r="N337" s="49"/>
      <c r="O337" s="49"/>
      <c r="P337" s="49"/>
      <c r="Q337" s="49"/>
      <c r="R337" s="49"/>
      <c r="S337" s="49"/>
      <c r="T337" s="45"/>
      <c r="U337" s="45"/>
      <c r="W337" s="535"/>
      <c r="X337" s="536"/>
      <c r="Y337" s="536"/>
      <c r="Z337" s="536"/>
      <c r="AA337" s="536"/>
      <c r="AB337" s="536"/>
      <c r="AC337" s="144"/>
      <c r="AD337" s="144"/>
      <c r="AE337" s="537"/>
      <c r="AF337" s="536"/>
      <c r="AG337" s="536"/>
      <c r="AH337" s="536"/>
      <c r="AI337" s="536"/>
      <c r="AJ337" s="536"/>
      <c r="AN337" s="49"/>
      <c r="AO337" s="49"/>
      <c r="AP337" s="49"/>
      <c r="AQ337" s="49"/>
      <c r="AR337" s="49"/>
      <c r="AS337" s="49"/>
      <c r="AT337" s="49"/>
      <c r="AU337" s="49"/>
      <c r="AV337" s="49"/>
      <c r="AW337" s="49"/>
      <c r="AX337" s="49"/>
      <c r="AY337" s="49"/>
      <c r="AZ337" s="49"/>
      <c r="BA337" s="49"/>
      <c r="BB337" s="49"/>
      <c r="BC337" s="49"/>
      <c r="BD337" s="49"/>
      <c r="BE337" s="49"/>
      <c r="BH337" s="50"/>
      <c r="BI337" s="50"/>
      <c r="BJ337" s="50"/>
      <c r="BK337" s="50"/>
      <c r="BL337" s="50"/>
      <c r="BM337" s="50"/>
      <c r="BO337" s="50"/>
      <c r="BP337" s="50"/>
      <c r="BQ337" s="50"/>
      <c r="BR337" s="50"/>
      <c r="BS337" s="50"/>
      <c r="BT337" s="50"/>
      <c r="BU337" s="50"/>
    </row>
    <row r="338" spans="1:76" s="6" customFormat="1" ht="19.5" customHeight="1">
      <c r="A338" s="11"/>
      <c r="B338" s="11" t="s">
        <v>405</v>
      </c>
      <c r="C338" s="10" t="s">
        <v>494</v>
      </c>
      <c r="D338" s="11"/>
      <c r="E338" s="11"/>
      <c r="F338" s="11"/>
      <c r="G338" s="11"/>
      <c r="H338" s="11"/>
      <c r="I338" s="11"/>
      <c r="J338" s="11"/>
      <c r="K338" s="11"/>
      <c r="L338" s="11"/>
      <c r="M338" s="11"/>
      <c r="N338" s="11"/>
      <c r="O338" s="11"/>
      <c r="P338" s="11"/>
      <c r="Q338" s="11"/>
      <c r="R338" s="11"/>
      <c r="S338" s="11"/>
      <c r="T338" s="511"/>
      <c r="U338" s="511"/>
      <c r="W338" s="532">
        <v>434531868</v>
      </c>
      <c r="X338" s="532"/>
      <c r="Y338" s="532"/>
      <c r="Z338" s="532"/>
      <c r="AA338" s="532"/>
      <c r="AB338" s="532"/>
      <c r="AC338" s="54"/>
      <c r="AD338" s="54"/>
      <c r="AE338" s="532">
        <v>145464837</v>
      </c>
      <c r="AF338" s="532"/>
      <c r="AG338" s="532"/>
      <c r="AH338" s="532"/>
      <c r="AI338" s="532"/>
      <c r="AJ338" s="532"/>
      <c r="AL338" s="11"/>
      <c r="AM338" s="11"/>
      <c r="AN338" s="10" t="s">
        <v>137</v>
      </c>
      <c r="AO338" s="11"/>
      <c r="AP338" s="11"/>
      <c r="AQ338" s="11"/>
      <c r="AR338" s="11"/>
      <c r="AS338" s="11"/>
      <c r="AT338" s="11"/>
      <c r="AU338" s="11"/>
      <c r="AV338" s="11"/>
      <c r="AW338" s="11"/>
      <c r="AX338" s="11"/>
      <c r="AY338" s="11"/>
      <c r="AZ338" s="11"/>
      <c r="BA338" s="11"/>
      <c r="BB338" s="11"/>
      <c r="BC338" s="11"/>
      <c r="BD338" s="11"/>
      <c r="BE338" s="11"/>
      <c r="BH338" s="531"/>
      <c r="BI338" s="531"/>
      <c r="BJ338" s="531"/>
      <c r="BK338" s="531"/>
      <c r="BL338" s="531"/>
      <c r="BM338" s="531"/>
      <c r="BO338" s="531"/>
      <c r="BP338" s="531"/>
      <c r="BQ338" s="531"/>
      <c r="BR338" s="531"/>
      <c r="BS338" s="531"/>
      <c r="BT338" s="531"/>
      <c r="BU338" s="7"/>
      <c r="BV338" s="48"/>
      <c r="BW338" s="48"/>
      <c r="BX338" s="48"/>
    </row>
    <row r="339" spans="2:73" ht="22.5" customHeight="1">
      <c r="B339" s="11" t="s">
        <v>405</v>
      </c>
      <c r="C339" s="10" t="s">
        <v>495</v>
      </c>
      <c r="D339" s="11"/>
      <c r="E339" s="11"/>
      <c r="F339" s="11"/>
      <c r="G339" s="11"/>
      <c r="H339" s="11"/>
      <c r="I339" s="11"/>
      <c r="J339" s="11"/>
      <c r="K339" s="11"/>
      <c r="L339" s="11"/>
      <c r="M339" s="11"/>
      <c r="N339" s="11"/>
      <c r="O339" s="11"/>
      <c r="P339" s="11"/>
      <c r="Q339" s="11"/>
      <c r="R339" s="11"/>
      <c r="S339" s="11"/>
      <c r="T339" s="45"/>
      <c r="U339" s="45"/>
      <c r="W339" s="532"/>
      <c r="X339" s="532"/>
      <c r="Y339" s="532"/>
      <c r="Z339" s="532"/>
      <c r="AA339" s="532"/>
      <c r="AB339" s="532"/>
      <c r="AC339" s="54"/>
      <c r="AD339" s="54"/>
      <c r="AE339" s="532"/>
      <c r="AF339" s="532"/>
      <c r="AG339" s="532"/>
      <c r="AH339" s="532"/>
      <c r="AI339" s="532"/>
      <c r="AJ339" s="532"/>
      <c r="AN339" s="10"/>
      <c r="AO339" s="11"/>
      <c r="AP339" s="11"/>
      <c r="AQ339" s="11"/>
      <c r="AR339" s="11"/>
      <c r="AS339" s="11"/>
      <c r="AT339" s="11"/>
      <c r="AU339" s="11"/>
      <c r="AV339" s="11"/>
      <c r="AW339" s="11"/>
      <c r="AX339" s="11"/>
      <c r="AY339" s="11"/>
      <c r="AZ339" s="11"/>
      <c r="BA339" s="11"/>
      <c r="BB339" s="11"/>
      <c r="BC339" s="11"/>
      <c r="BD339" s="11"/>
      <c r="BE339" s="11"/>
      <c r="BH339" s="52"/>
      <c r="BI339" s="52"/>
      <c r="BJ339" s="52"/>
      <c r="BK339" s="52"/>
      <c r="BL339" s="52"/>
      <c r="BM339" s="52"/>
      <c r="BO339" s="52"/>
      <c r="BP339" s="52"/>
      <c r="BQ339" s="52"/>
      <c r="BR339" s="52"/>
      <c r="BS339" s="52"/>
      <c r="BT339" s="52"/>
      <c r="BU339" s="7"/>
    </row>
    <row r="340" spans="2:73" ht="22.5" customHeight="1">
      <c r="B340" s="11" t="s">
        <v>405</v>
      </c>
      <c r="C340" s="10" t="s">
        <v>496</v>
      </c>
      <c r="D340" s="20"/>
      <c r="E340" s="20"/>
      <c r="F340" s="20"/>
      <c r="G340" s="20"/>
      <c r="H340" s="20"/>
      <c r="I340" s="20"/>
      <c r="J340" s="20"/>
      <c r="K340" s="20"/>
      <c r="L340" s="20"/>
      <c r="M340" s="20"/>
      <c r="N340" s="20"/>
      <c r="O340" s="20"/>
      <c r="P340" s="20"/>
      <c r="Q340" s="20"/>
      <c r="R340" s="20"/>
      <c r="S340" s="20"/>
      <c r="T340" s="135"/>
      <c r="U340" s="135"/>
      <c r="V340" s="62"/>
      <c r="W340" s="532"/>
      <c r="X340" s="532"/>
      <c r="Y340" s="532"/>
      <c r="Z340" s="532"/>
      <c r="AA340" s="532"/>
      <c r="AB340" s="532"/>
      <c r="AC340" s="94"/>
      <c r="AD340" s="94"/>
      <c r="AE340" s="533"/>
      <c r="AF340" s="533"/>
      <c r="AG340" s="533"/>
      <c r="AH340" s="533"/>
      <c r="AI340" s="533"/>
      <c r="AJ340" s="533"/>
      <c r="AN340" s="10"/>
      <c r="AO340" s="11"/>
      <c r="AP340" s="11"/>
      <c r="AQ340" s="11"/>
      <c r="AR340" s="11"/>
      <c r="AS340" s="11"/>
      <c r="AT340" s="11"/>
      <c r="AU340" s="11"/>
      <c r="AV340" s="11"/>
      <c r="AW340" s="11"/>
      <c r="AX340" s="11"/>
      <c r="AY340" s="11"/>
      <c r="AZ340" s="11"/>
      <c r="BA340" s="11"/>
      <c r="BB340" s="11"/>
      <c r="BC340" s="11"/>
      <c r="BD340" s="11"/>
      <c r="BE340" s="11"/>
      <c r="BH340" s="52"/>
      <c r="BI340" s="52"/>
      <c r="BJ340" s="52"/>
      <c r="BK340" s="52"/>
      <c r="BL340" s="52"/>
      <c r="BM340" s="52"/>
      <c r="BO340" s="52"/>
      <c r="BP340" s="52"/>
      <c r="BQ340" s="52"/>
      <c r="BR340" s="52"/>
      <c r="BS340" s="52"/>
      <c r="BT340" s="52"/>
      <c r="BU340" s="7"/>
    </row>
    <row r="341" spans="2:73" ht="19.5" customHeight="1">
      <c r="B341" s="11" t="s">
        <v>423</v>
      </c>
      <c r="C341" s="20" t="s">
        <v>431</v>
      </c>
      <c r="D341" s="20"/>
      <c r="E341" s="20"/>
      <c r="F341" s="20"/>
      <c r="G341" s="20"/>
      <c r="H341" s="20"/>
      <c r="I341" s="20"/>
      <c r="J341" s="20"/>
      <c r="K341" s="20"/>
      <c r="L341" s="20"/>
      <c r="M341" s="20"/>
      <c r="N341" s="20"/>
      <c r="O341" s="20"/>
      <c r="P341" s="20"/>
      <c r="Q341" s="20"/>
      <c r="R341" s="20"/>
      <c r="S341" s="20"/>
      <c r="T341" s="94"/>
      <c r="U341" s="94"/>
      <c r="V341" s="62"/>
      <c r="W341" s="533">
        <f>+W342+W343+W344</f>
        <v>5065658680</v>
      </c>
      <c r="X341" s="533"/>
      <c r="Y341" s="533"/>
      <c r="Z341" s="533"/>
      <c r="AA341" s="533"/>
      <c r="AB341" s="533"/>
      <c r="AC341" s="189"/>
      <c r="AD341" s="189"/>
      <c r="AE341" s="533">
        <f>+AE342+AE343+AE344</f>
        <v>5617132299</v>
      </c>
      <c r="AF341" s="533"/>
      <c r="AG341" s="533"/>
      <c r="AH341" s="533"/>
      <c r="AI341" s="533"/>
      <c r="AJ341" s="533"/>
      <c r="AN341" s="10"/>
      <c r="AO341" s="11"/>
      <c r="AP341" s="11"/>
      <c r="AQ341" s="11"/>
      <c r="AR341" s="11"/>
      <c r="AS341" s="11"/>
      <c r="AT341" s="11"/>
      <c r="AU341" s="11"/>
      <c r="AV341" s="11"/>
      <c r="AW341" s="11"/>
      <c r="AX341" s="11"/>
      <c r="AY341" s="11"/>
      <c r="AZ341" s="11"/>
      <c r="BA341" s="11"/>
      <c r="BB341" s="11"/>
      <c r="BC341" s="11"/>
      <c r="BD341" s="11"/>
      <c r="BE341" s="11"/>
      <c r="BH341" s="7"/>
      <c r="BI341" s="7"/>
      <c r="BJ341" s="7"/>
      <c r="BK341" s="7"/>
      <c r="BL341" s="7"/>
      <c r="BM341" s="7"/>
      <c r="BO341" s="7"/>
      <c r="BP341" s="7"/>
      <c r="BQ341" s="7"/>
      <c r="BR341" s="7"/>
      <c r="BS341" s="7"/>
      <c r="BT341" s="7"/>
      <c r="BU341" s="7"/>
    </row>
    <row r="342" spans="2:73" ht="19.5" customHeight="1">
      <c r="B342" s="11" t="s">
        <v>405</v>
      </c>
      <c r="C342" s="10" t="s">
        <v>497</v>
      </c>
      <c r="D342" s="20"/>
      <c r="E342" s="20"/>
      <c r="F342" s="20"/>
      <c r="G342" s="20"/>
      <c r="H342" s="20"/>
      <c r="I342" s="20"/>
      <c r="J342" s="20"/>
      <c r="K342" s="20"/>
      <c r="L342" s="20"/>
      <c r="M342" s="20"/>
      <c r="N342" s="20"/>
      <c r="O342" s="20"/>
      <c r="P342" s="20"/>
      <c r="Q342" s="20"/>
      <c r="R342" s="20"/>
      <c r="S342" s="20"/>
      <c r="T342" s="94"/>
      <c r="U342" s="94"/>
      <c r="V342" s="62"/>
      <c r="W342" s="534"/>
      <c r="X342" s="534"/>
      <c r="Y342" s="534"/>
      <c r="Z342" s="534"/>
      <c r="AA342" s="534"/>
      <c r="AB342" s="534"/>
      <c r="AC342" s="94"/>
      <c r="AD342" s="94"/>
      <c r="AE342" s="533"/>
      <c r="AF342" s="533"/>
      <c r="AG342" s="533"/>
      <c r="AH342" s="533"/>
      <c r="AI342" s="533"/>
      <c r="AJ342" s="533"/>
      <c r="AN342" s="10"/>
      <c r="AO342" s="11"/>
      <c r="AP342" s="11"/>
      <c r="AQ342" s="11"/>
      <c r="AR342" s="11"/>
      <c r="AS342" s="11"/>
      <c r="AT342" s="11"/>
      <c r="AU342" s="11"/>
      <c r="AV342" s="11"/>
      <c r="AW342" s="11"/>
      <c r="AX342" s="11"/>
      <c r="AY342" s="11"/>
      <c r="AZ342" s="11"/>
      <c r="BA342" s="11"/>
      <c r="BB342" s="11"/>
      <c r="BC342" s="11"/>
      <c r="BD342" s="11"/>
      <c r="BE342" s="11"/>
      <c r="BH342" s="7"/>
      <c r="BI342" s="7"/>
      <c r="BJ342" s="7"/>
      <c r="BK342" s="7"/>
      <c r="BL342" s="7"/>
      <c r="BM342" s="7"/>
      <c r="BO342" s="7"/>
      <c r="BP342" s="7"/>
      <c r="BQ342" s="7"/>
      <c r="BR342" s="7"/>
      <c r="BS342" s="7"/>
      <c r="BT342" s="7"/>
      <c r="BU342" s="7"/>
    </row>
    <row r="343" spans="2:73" ht="19.5" customHeight="1">
      <c r="B343" s="11" t="s">
        <v>405</v>
      </c>
      <c r="C343" s="10" t="s">
        <v>498</v>
      </c>
      <c r="D343" s="20"/>
      <c r="E343" s="20"/>
      <c r="F343" s="20"/>
      <c r="G343" s="20"/>
      <c r="H343" s="20"/>
      <c r="I343" s="20"/>
      <c r="J343" s="20"/>
      <c r="K343" s="20"/>
      <c r="L343" s="20"/>
      <c r="M343" s="20"/>
      <c r="N343" s="20"/>
      <c r="O343" s="20"/>
      <c r="P343" s="20"/>
      <c r="Q343" s="20"/>
      <c r="R343" s="20"/>
      <c r="S343" s="20"/>
      <c r="T343" s="94"/>
      <c r="U343" s="94"/>
      <c r="V343" s="62"/>
      <c r="W343" s="534"/>
      <c r="X343" s="534"/>
      <c r="Y343" s="534"/>
      <c r="Z343" s="534"/>
      <c r="AA343" s="534"/>
      <c r="AB343" s="534"/>
      <c r="AC343" s="94"/>
      <c r="AD343" s="94"/>
      <c r="AE343" s="533"/>
      <c r="AF343" s="533"/>
      <c r="AG343" s="533"/>
      <c r="AH343" s="533"/>
      <c r="AI343" s="533"/>
      <c r="AJ343" s="533"/>
      <c r="AN343" s="10"/>
      <c r="AO343" s="11"/>
      <c r="AP343" s="11"/>
      <c r="AQ343" s="11"/>
      <c r="AR343" s="11"/>
      <c r="AS343" s="11"/>
      <c r="AT343" s="11"/>
      <c r="AU343" s="11"/>
      <c r="AV343" s="11"/>
      <c r="AW343" s="11"/>
      <c r="AX343" s="11"/>
      <c r="AY343" s="11"/>
      <c r="AZ343" s="11"/>
      <c r="BA343" s="11"/>
      <c r="BB343" s="11"/>
      <c r="BC343" s="11"/>
      <c r="BD343" s="11"/>
      <c r="BE343" s="11"/>
      <c r="BH343" s="7"/>
      <c r="BI343" s="7"/>
      <c r="BJ343" s="7"/>
      <c r="BK343" s="7"/>
      <c r="BL343" s="7"/>
      <c r="BM343" s="7"/>
      <c r="BO343" s="7"/>
      <c r="BP343" s="7"/>
      <c r="BQ343" s="7"/>
      <c r="BR343" s="7"/>
      <c r="BS343" s="7"/>
      <c r="BT343" s="7"/>
      <c r="BU343" s="7"/>
    </row>
    <row r="344" spans="2:73" ht="19.5" customHeight="1">
      <c r="B344" s="11" t="s">
        <v>405</v>
      </c>
      <c r="C344" s="10" t="s">
        <v>496</v>
      </c>
      <c r="D344" s="20"/>
      <c r="E344" s="20"/>
      <c r="F344" s="20"/>
      <c r="G344" s="20"/>
      <c r="H344" s="20"/>
      <c r="I344" s="20"/>
      <c r="J344" s="20"/>
      <c r="K344" s="20"/>
      <c r="L344" s="20"/>
      <c r="M344" s="20"/>
      <c r="N344" s="20"/>
      <c r="O344" s="20"/>
      <c r="P344" s="20"/>
      <c r="Q344" s="20"/>
      <c r="R344" s="20"/>
      <c r="S344" s="20"/>
      <c r="T344" s="94"/>
      <c r="U344" s="94"/>
      <c r="V344" s="62"/>
      <c r="W344" s="534">
        <v>5065658680</v>
      </c>
      <c r="X344" s="534"/>
      <c r="Y344" s="534"/>
      <c r="Z344" s="534"/>
      <c r="AA344" s="534"/>
      <c r="AB344" s="534"/>
      <c r="AC344" s="94"/>
      <c r="AD344" s="94"/>
      <c r="AE344" s="533">
        <v>5617132299</v>
      </c>
      <c r="AF344" s="533"/>
      <c r="AG344" s="533"/>
      <c r="AH344" s="533"/>
      <c r="AI344" s="533"/>
      <c r="AJ344" s="533"/>
      <c r="AN344" s="10"/>
      <c r="AO344" s="11"/>
      <c r="AP344" s="11"/>
      <c r="AQ344" s="11"/>
      <c r="AR344" s="11"/>
      <c r="AS344" s="11"/>
      <c r="AT344" s="11"/>
      <c r="AU344" s="11"/>
      <c r="AV344" s="11"/>
      <c r="AW344" s="11"/>
      <c r="AX344" s="11"/>
      <c r="AY344" s="11"/>
      <c r="AZ344" s="11"/>
      <c r="BA344" s="11"/>
      <c r="BB344" s="11"/>
      <c r="BC344" s="11"/>
      <c r="BD344" s="11"/>
      <c r="BE344" s="11"/>
      <c r="BH344" s="7"/>
      <c r="BI344" s="7"/>
      <c r="BJ344" s="7"/>
      <c r="BK344" s="7"/>
      <c r="BL344" s="7"/>
      <c r="BM344" s="7"/>
      <c r="BO344" s="7"/>
      <c r="BP344" s="7"/>
      <c r="BQ344" s="7"/>
      <c r="BR344" s="7"/>
      <c r="BS344" s="7"/>
      <c r="BT344" s="7"/>
      <c r="BU344" s="7"/>
    </row>
    <row r="345" spans="3:76" ht="15.75" thickBot="1">
      <c r="C345" s="451" t="s">
        <v>17</v>
      </c>
      <c r="D345" s="451"/>
      <c r="E345" s="451"/>
      <c r="F345" s="451"/>
      <c r="G345" s="451"/>
      <c r="H345" s="451"/>
      <c r="I345" s="451"/>
      <c r="J345" s="451"/>
      <c r="K345" s="451"/>
      <c r="L345" s="451"/>
      <c r="M345" s="451"/>
      <c r="N345" s="451"/>
      <c r="O345" s="451"/>
      <c r="P345" s="451"/>
      <c r="Q345" s="451"/>
      <c r="R345" s="451"/>
      <c r="S345" s="451"/>
      <c r="T345" s="53"/>
      <c r="U345" s="54"/>
      <c r="W345" s="517">
        <f>+W336+W341</f>
        <v>5500190548</v>
      </c>
      <c r="X345" s="517"/>
      <c r="Y345" s="517"/>
      <c r="Z345" s="517"/>
      <c r="AA345" s="517"/>
      <c r="AB345" s="517"/>
      <c r="AE345" s="517">
        <f>+AE336+AE341</f>
        <v>5762597136</v>
      </c>
      <c r="AF345" s="517"/>
      <c r="AG345" s="517"/>
      <c r="AH345" s="517"/>
      <c r="AI345" s="517"/>
      <c r="AJ345" s="517"/>
      <c r="AN345" s="11" t="s">
        <v>18</v>
      </c>
      <c r="AO345" s="11"/>
      <c r="AP345" s="11"/>
      <c r="AQ345" s="11"/>
      <c r="AR345" s="11"/>
      <c r="AS345" s="11"/>
      <c r="AT345" s="11"/>
      <c r="AU345" s="11"/>
      <c r="AV345" s="11"/>
      <c r="AW345" s="11"/>
      <c r="AX345" s="11"/>
      <c r="AY345" s="11"/>
      <c r="AZ345" s="11"/>
      <c r="BA345" s="11"/>
      <c r="BB345" s="11"/>
      <c r="BC345" s="11"/>
      <c r="BD345" s="11"/>
      <c r="BE345" s="11"/>
      <c r="BH345" s="517" t="e">
        <f>SUBTOTAL(9,#REF!)</f>
        <v>#REF!</v>
      </c>
      <c r="BI345" s="517"/>
      <c r="BJ345" s="517"/>
      <c r="BK345" s="517"/>
      <c r="BL345" s="517"/>
      <c r="BM345" s="517"/>
      <c r="BO345" s="517" t="e">
        <f>SUBTOTAL(9,#REF!)</f>
        <v>#REF!</v>
      </c>
      <c r="BP345" s="517"/>
      <c r="BQ345" s="517"/>
      <c r="BR345" s="517"/>
      <c r="BS345" s="517"/>
      <c r="BT345" s="517"/>
      <c r="BU345" s="55"/>
      <c r="BV345" s="56"/>
      <c r="BW345" s="56"/>
      <c r="BX345" s="136"/>
    </row>
    <row r="346" spans="3:76" ht="15.75" thickTop="1">
      <c r="C346" s="8"/>
      <c r="D346" s="8"/>
      <c r="E346" s="8"/>
      <c r="F346" s="8"/>
      <c r="G346" s="8"/>
      <c r="H346" s="8"/>
      <c r="I346" s="8"/>
      <c r="J346" s="8"/>
      <c r="K346" s="8"/>
      <c r="L346" s="8"/>
      <c r="M346" s="8"/>
      <c r="N346" s="8"/>
      <c r="O346" s="8"/>
      <c r="P346" s="8"/>
      <c r="Q346" s="8"/>
      <c r="R346" s="8"/>
      <c r="S346" s="8"/>
      <c r="T346" s="53"/>
      <c r="U346" s="54"/>
      <c r="W346" s="55"/>
      <c r="X346" s="55"/>
      <c r="Y346" s="55"/>
      <c r="Z346" s="55"/>
      <c r="AA346" s="55"/>
      <c r="AB346" s="55"/>
      <c r="AE346" s="55"/>
      <c r="AF346" s="55"/>
      <c r="AG346" s="55"/>
      <c r="AH346" s="55"/>
      <c r="AI346" s="55"/>
      <c r="AJ346" s="55"/>
      <c r="AN346" s="11"/>
      <c r="AO346" s="11"/>
      <c r="AP346" s="11"/>
      <c r="AQ346" s="11"/>
      <c r="AR346" s="11"/>
      <c r="AS346" s="11"/>
      <c r="AT346" s="11"/>
      <c r="AU346" s="11"/>
      <c r="AV346" s="11"/>
      <c r="AW346" s="11"/>
      <c r="AX346" s="11"/>
      <c r="AY346" s="11"/>
      <c r="AZ346" s="11"/>
      <c r="BA346" s="11"/>
      <c r="BB346" s="11"/>
      <c r="BC346" s="11"/>
      <c r="BD346" s="11"/>
      <c r="BE346" s="11"/>
      <c r="BH346" s="55"/>
      <c r="BI346" s="55"/>
      <c r="BJ346" s="55"/>
      <c r="BK346" s="55"/>
      <c r="BL346" s="55"/>
      <c r="BM346" s="55"/>
      <c r="BO346" s="55"/>
      <c r="BP346" s="55"/>
      <c r="BQ346" s="55"/>
      <c r="BR346" s="55"/>
      <c r="BS346" s="55"/>
      <c r="BT346" s="55"/>
      <c r="BU346" s="55"/>
      <c r="BV346" s="56"/>
      <c r="BW346" s="56"/>
      <c r="BX346" s="136"/>
    </row>
    <row r="347" spans="3:73" ht="19.5" customHeight="1">
      <c r="C347" s="63"/>
      <c r="D347" s="63"/>
      <c r="E347" s="63"/>
      <c r="F347" s="63"/>
      <c r="G347" s="63"/>
      <c r="H347" s="63"/>
      <c r="I347" s="63"/>
      <c r="J347" s="63"/>
      <c r="K347" s="63"/>
      <c r="L347" s="63"/>
      <c r="M347" s="63"/>
      <c r="N347" s="63"/>
      <c r="O347" s="63"/>
      <c r="P347" s="63"/>
      <c r="Q347" s="63"/>
      <c r="R347" s="64"/>
      <c r="S347" s="64"/>
      <c r="T347" s="64"/>
      <c r="U347" s="64"/>
      <c r="V347" s="63"/>
      <c r="W347" s="63"/>
      <c r="X347" s="63"/>
      <c r="Y347" s="63"/>
      <c r="Z347" s="63"/>
      <c r="AA347" s="63"/>
      <c r="AB347" s="63"/>
      <c r="AE347" s="7"/>
      <c r="AF347" s="7"/>
      <c r="AG347" s="7"/>
      <c r="AH347" s="7"/>
      <c r="AI347" s="7"/>
      <c r="AJ347" s="7"/>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O347" s="7"/>
      <c r="BP347" s="7"/>
      <c r="BQ347" s="7"/>
      <c r="BR347" s="7"/>
      <c r="BS347" s="7"/>
      <c r="BT347" s="7"/>
      <c r="BU347" s="7"/>
    </row>
    <row r="348" spans="1:73" ht="19.5" customHeight="1">
      <c r="A348" s="11">
        <v>14</v>
      </c>
      <c r="B348" s="11" t="s">
        <v>8</v>
      </c>
      <c r="C348" s="21" t="s">
        <v>499</v>
      </c>
      <c r="O348" s="454" t="s">
        <v>500</v>
      </c>
      <c r="P348" s="454"/>
      <c r="Q348" s="454"/>
      <c r="R348" s="454"/>
      <c r="S348" s="454"/>
      <c r="T348" s="454"/>
      <c r="U348" s="454"/>
      <c r="V348" s="454"/>
      <c r="W348" s="454" t="s">
        <v>501</v>
      </c>
      <c r="X348" s="454"/>
      <c r="Y348" s="454"/>
      <c r="Z348" s="454"/>
      <c r="AA348" s="454"/>
      <c r="AB348" s="454"/>
      <c r="AC348" s="454"/>
      <c r="AE348" s="645" t="s">
        <v>502</v>
      </c>
      <c r="AF348" s="645"/>
      <c r="AG348" s="645"/>
      <c r="AH348" s="645"/>
      <c r="AI348" s="645"/>
      <c r="AJ348" s="645"/>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O348" s="7"/>
      <c r="BP348" s="7"/>
      <c r="BQ348" s="7"/>
      <c r="BR348" s="7"/>
      <c r="BS348" s="7"/>
      <c r="BT348" s="7"/>
      <c r="BU348" s="7"/>
    </row>
    <row r="349" spans="15:73" ht="45" customHeight="1">
      <c r="O349" s="474" t="s">
        <v>503</v>
      </c>
      <c r="P349" s="474"/>
      <c r="Q349" s="474"/>
      <c r="R349" s="474"/>
      <c r="S349" s="475" t="s">
        <v>504</v>
      </c>
      <c r="T349" s="475"/>
      <c r="U349" s="475"/>
      <c r="V349" s="475"/>
      <c r="W349" s="474" t="s">
        <v>505</v>
      </c>
      <c r="X349" s="474"/>
      <c r="Y349" s="474"/>
      <c r="Z349" s="474" t="s">
        <v>506</v>
      </c>
      <c r="AA349" s="474"/>
      <c r="AB349" s="474"/>
      <c r="AC349" s="474"/>
      <c r="AD349" s="474" t="s">
        <v>22</v>
      </c>
      <c r="AE349" s="474"/>
      <c r="AF349" s="474"/>
      <c r="AG349" s="474"/>
      <c r="AH349" s="475" t="s">
        <v>504</v>
      </c>
      <c r="AI349" s="475"/>
      <c r="AJ349" s="475"/>
      <c r="AK349" s="475"/>
      <c r="AL349" s="475"/>
      <c r="AM349" s="475"/>
      <c r="AN349" s="475"/>
      <c r="AO349" s="475"/>
      <c r="AP349" s="475"/>
      <c r="AQ349" s="475"/>
      <c r="AR349" s="475"/>
      <c r="AS349" s="475"/>
      <c r="AT349" s="475"/>
      <c r="AU349" s="475"/>
      <c r="AV349" s="475"/>
      <c r="AW349" s="475"/>
      <c r="AX349" s="475"/>
      <c r="AY349" s="475"/>
      <c r="AZ349" s="475"/>
      <c r="BA349" s="475"/>
      <c r="BB349" s="475"/>
      <c r="BC349" s="475"/>
      <c r="BD349" s="475"/>
      <c r="BE349" s="475"/>
      <c r="BF349" s="475"/>
      <c r="BG349" s="475"/>
      <c r="BH349" s="475"/>
      <c r="BI349" s="475"/>
      <c r="BJ349" s="475"/>
      <c r="BK349" s="475"/>
      <c r="BL349" s="475"/>
      <c r="BM349" s="475"/>
      <c r="BN349" s="475"/>
      <c r="BO349" s="475"/>
      <c r="BP349" s="475"/>
      <c r="BQ349" s="475"/>
      <c r="BR349" s="475"/>
      <c r="BS349" s="475"/>
      <c r="BT349" s="475"/>
      <c r="BU349" s="475"/>
    </row>
    <row r="350" spans="2:73" ht="19.5" customHeight="1">
      <c r="B350" s="11" t="s">
        <v>414</v>
      </c>
      <c r="C350" s="6" t="s">
        <v>139</v>
      </c>
      <c r="O350" s="473">
        <f>58122689690+4978850000</f>
        <v>63101539690</v>
      </c>
      <c r="P350" s="473"/>
      <c r="Q350" s="473"/>
      <c r="R350" s="473"/>
      <c r="S350" s="473">
        <f>+O350</f>
        <v>63101539690</v>
      </c>
      <c r="T350" s="473"/>
      <c r="U350" s="473"/>
      <c r="V350" s="473"/>
      <c r="W350" s="442"/>
      <c r="X350" s="442"/>
      <c r="Y350" s="442"/>
      <c r="Z350" s="442"/>
      <c r="AA350" s="442"/>
      <c r="AB350" s="442"/>
      <c r="AC350" s="442"/>
      <c r="AD350" s="446">
        <f>57245284412+9039731000</f>
        <v>66285015412</v>
      </c>
      <c r="AE350" s="446"/>
      <c r="AF350" s="446"/>
      <c r="AG350" s="446"/>
      <c r="AH350" s="447">
        <f>+AD350</f>
        <v>66285015412</v>
      </c>
      <c r="AI350" s="447"/>
      <c r="AJ350" s="447"/>
      <c r="AK350" s="447"/>
      <c r="AL350" s="447"/>
      <c r="AM350" s="447"/>
      <c r="AN350" s="447"/>
      <c r="AO350" s="447"/>
      <c r="AP350" s="447"/>
      <c r="AQ350" s="447"/>
      <c r="AR350" s="447"/>
      <c r="AS350" s="447"/>
      <c r="AT350" s="447"/>
      <c r="AU350" s="447"/>
      <c r="AV350" s="447"/>
      <c r="AW350" s="447"/>
      <c r="AX350" s="447"/>
      <c r="AY350" s="447"/>
      <c r="AZ350" s="447"/>
      <c r="BA350" s="447"/>
      <c r="BB350" s="447"/>
      <c r="BC350" s="447"/>
      <c r="BD350" s="447"/>
      <c r="BE350" s="447"/>
      <c r="BF350" s="447"/>
      <c r="BG350" s="447"/>
      <c r="BH350" s="447"/>
      <c r="BI350" s="447"/>
      <c r="BJ350" s="447"/>
      <c r="BK350" s="447"/>
      <c r="BL350" s="447"/>
      <c r="BM350" s="447"/>
      <c r="BN350" s="447"/>
      <c r="BO350" s="447"/>
      <c r="BP350" s="447"/>
      <c r="BQ350" s="447"/>
      <c r="BR350" s="447"/>
      <c r="BS350" s="447"/>
      <c r="BT350" s="447"/>
      <c r="BU350" s="447"/>
    </row>
    <row r="351" spans="1:76" s="190" customFormat="1" ht="19.5" customHeight="1">
      <c r="A351" s="193"/>
      <c r="B351" s="193" t="s">
        <v>423</v>
      </c>
      <c r="C351" s="194" t="s">
        <v>507</v>
      </c>
      <c r="D351" s="194"/>
      <c r="E351" s="194"/>
      <c r="F351" s="194"/>
      <c r="G351" s="194"/>
      <c r="H351" s="194"/>
      <c r="I351" s="194"/>
      <c r="J351" s="194"/>
      <c r="K351" s="194"/>
      <c r="L351" s="194"/>
      <c r="M351" s="194"/>
      <c r="N351" s="194"/>
      <c r="O351" s="527">
        <v>82499722591</v>
      </c>
      <c r="P351" s="527"/>
      <c r="Q351" s="527"/>
      <c r="R351" s="527"/>
      <c r="S351" s="473">
        <f>+O351</f>
        <v>82499722591</v>
      </c>
      <c r="T351" s="473"/>
      <c r="U351" s="473"/>
      <c r="V351" s="473"/>
      <c r="W351" s="442"/>
      <c r="X351" s="442"/>
      <c r="Y351" s="442"/>
      <c r="Z351" s="442"/>
      <c r="AA351" s="442"/>
      <c r="AB351" s="442"/>
      <c r="AC351" s="442"/>
      <c r="AD351" s="446">
        <v>82247744591</v>
      </c>
      <c r="AE351" s="446"/>
      <c r="AF351" s="446"/>
      <c r="AG351" s="446"/>
      <c r="AH351" s="447">
        <f>+AD351</f>
        <v>82247744591</v>
      </c>
      <c r="AI351" s="447"/>
      <c r="AJ351" s="447"/>
      <c r="AK351" s="447"/>
      <c r="AL351" s="447"/>
      <c r="AM351" s="447"/>
      <c r="AN351" s="447"/>
      <c r="AO351" s="447"/>
      <c r="AP351" s="447"/>
      <c r="AQ351" s="447"/>
      <c r="AR351" s="447"/>
      <c r="AS351" s="447"/>
      <c r="AT351" s="447"/>
      <c r="AU351" s="447"/>
      <c r="AV351" s="447"/>
      <c r="AW351" s="447"/>
      <c r="AX351" s="447"/>
      <c r="AY351" s="447"/>
      <c r="AZ351" s="447"/>
      <c r="BA351" s="447"/>
      <c r="BB351" s="447"/>
      <c r="BC351" s="447"/>
      <c r="BD351" s="447"/>
      <c r="BE351" s="447"/>
      <c r="BF351" s="447"/>
      <c r="BG351" s="447"/>
      <c r="BH351" s="447"/>
      <c r="BI351" s="447"/>
      <c r="BJ351" s="447"/>
      <c r="BK351" s="447"/>
      <c r="BL351" s="447"/>
      <c r="BM351" s="447"/>
      <c r="BN351" s="447"/>
      <c r="BO351" s="447"/>
      <c r="BP351" s="447"/>
      <c r="BQ351" s="447"/>
      <c r="BR351" s="447"/>
      <c r="BS351" s="447"/>
      <c r="BT351" s="447"/>
      <c r="BU351" s="447"/>
      <c r="BV351" s="191"/>
      <c r="BW351" s="191"/>
      <c r="BX351" s="191"/>
    </row>
    <row r="352" spans="15:73" ht="19.5" customHeight="1">
      <c r="O352" s="207"/>
      <c r="P352" s="207"/>
      <c r="Q352" s="207"/>
      <c r="R352" s="207"/>
      <c r="S352" s="207"/>
      <c r="T352" s="214"/>
      <c r="U352" s="214"/>
      <c r="V352" s="207"/>
      <c r="W352" s="59"/>
      <c r="X352" s="59"/>
      <c r="Y352" s="59"/>
      <c r="Z352" s="59"/>
      <c r="AA352" s="59"/>
      <c r="AB352" s="59"/>
      <c r="AC352" s="51"/>
      <c r="AD352" s="51"/>
      <c r="AE352" s="59"/>
      <c r="AF352" s="59"/>
      <c r="AG352" s="59"/>
      <c r="AH352" s="223"/>
      <c r="AI352" s="223"/>
      <c r="AJ352" s="223"/>
      <c r="AK352" s="224"/>
      <c r="AL352" s="225"/>
      <c r="AM352" s="225"/>
      <c r="AN352" s="86"/>
      <c r="AO352" s="86"/>
      <c r="AP352" s="86"/>
      <c r="AQ352" s="86"/>
      <c r="AR352" s="86"/>
      <c r="AS352" s="86"/>
      <c r="AT352" s="86"/>
      <c r="AU352" s="86"/>
      <c r="AV352" s="86"/>
      <c r="AW352" s="86"/>
      <c r="AX352" s="86"/>
      <c r="AY352" s="86"/>
      <c r="AZ352" s="86"/>
      <c r="BA352" s="86"/>
      <c r="BB352" s="86"/>
      <c r="BC352" s="86"/>
      <c r="BD352" s="86"/>
      <c r="BE352" s="86"/>
      <c r="BF352" s="86"/>
      <c r="BG352" s="86"/>
      <c r="BH352" s="86"/>
      <c r="BI352" s="86"/>
      <c r="BJ352" s="86"/>
      <c r="BK352" s="86"/>
      <c r="BL352" s="86"/>
      <c r="BM352" s="86"/>
      <c r="BN352" s="48"/>
      <c r="BO352" s="226"/>
      <c r="BP352" s="226"/>
      <c r="BQ352" s="226"/>
      <c r="BR352" s="226"/>
      <c r="BS352" s="226"/>
      <c r="BT352" s="226"/>
      <c r="BU352" s="226"/>
    </row>
    <row r="353" spans="1:76" s="110" customFormat="1" ht="19.5" customHeight="1">
      <c r="A353" s="11"/>
      <c r="B353" s="11"/>
      <c r="C353" s="451" t="s">
        <v>17</v>
      </c>
      <c r="D353" s="451"/>
      <c r="E353" s="451"/>
      <c r="F353" s="451"/>
      <c r="G353" s="451"/>
      <c r="H353" s="451"/>
      <c r="I353" s="451"/>
      <c r="J353" s="451"/>
      <c r="K353" s="451"/>
      <c r="L353" s="451"/>
      <c r="M353" s="451"/>
      <c r="N353" s="451"/>
      <c r="O353" s="528">
        <f>+O350+O351</f>
        <v>145601262281</v>
      </c>
      <c r="P353" s="528"/>
      <c r="Q353" s="528"/>
      <c r="R353" s="528"/>
      <c r="S353" s="528">
        <f>+S350+S351</f>
        <v>145601262281</v>
      </c>
      <c r="T353" s="528"/>
      <c r="U353" s="528"/>
      <c r="V353" s="528"/>
      <c r="W353" s="448">
        <v>0</v>
      </c>
      <c r="X353" s="448"/>
      <c r="Y353" s="448"/>
      <c r="Z353" s="529">
        <f>+Z350+Z351</f>
        <v>0</v>
      </c>
      <c r="AA353" s="529"/>
      <c r="AB353" s="529"/>
      <c r="AC353" s="529"/>
      <c r="AD353" s="448">
        <f>+AD350+AD351</f>
        <v>148532760003</v>
      </c>
      <c r="AE353" s="448"/>
      <c r="AF353" s="448"/>
      <c r="AG353" s="448"/>
      <c r="AH353" s="449">
        <f>+AH350+AH351</f>
        <v>148532760003</v>
      </c>
      <c r="AI353" s="449"/>
      <c r="AJ353" s="449"/>
      <c r="AK353" s="449"/>
      <c r="AL353" s="449"/>
      <c r="AM353" s="449"/>
      <c r="AN353" s="449"/>
      <c r="AO353" s="449"/>
      <c r="AP353" s="449"/>
      <c r="AQ353" s="449"/>
      <c r="AR353" s="449"/>
      <c r="AS353" s="449"/>
      <c r="AT353" s="449"/>
      <c r="AU353" s="449"/>
      <c r="AV353" s="449"/>
      <c r="AW353" s="449"/>
      <c r="AX353" s="449"/>
      <c r="AY353" s="449"/>
      <c r="AZ353" s="449"/>
      <c r="BA353" s="449"/>
      <c r="BB353" s="449"/>
      <c r="BC353" s="449"/>
      <c r="BD353" s="449"/>
      <c r="BE353" s="449"/>
      <c r="BF353" s="449"/>
      <c r="BG353" s="449"/>
      <c r="BH353" s="449"/>
      <c r="BI353" s="449"/>
      <c r="BJ353" s="449"/>
      <c r="BK353" s="449"/>
      <c r="BL353" s="449"/>
      <c r="BM353" s="449"/>
      <c r="BN353" s="449"/>
      <c r="BO353" s="449"/>
      <c r="BP353" s="449"/>
      <c r="BQ353" s="449"/>
      <c r="BR353" s="449"/>
      <c r="BS353" s="449"/>
      <c r="BT353" s="449"/>
      <c r="BU353" s="449"/>
      <c r="BV353" s="113"/>
      <c r="BW353" s="113"/>
      <c r="BX353" s="114"/>
    </row>
    <row r="354" spans="3:73" ht="15.75" customHeight="1">
      <c r="C354" s="63"/>
      <c r="D354" s="63"/>
      <c r="E354" s="63"/>
      <c r="F354" s="63"/>
      <c r="G354" s="63"/>
      <c r="H354" s="63"/>
      <c r="I354" s="63"/>
      <c r="J354" s="63"/>
      <c r="K354" s="63"/>
      <c r="L354" s="63"/>
      <c r="M354" s="63"/>
      <c r="N354" s="63"/>
      <c r="O354" s="63"/>
      <c r="P354" s="63"/>
      <c r="Q354" s="63"/>
      <c r="R354" s="64"/>
      <c r="S354" s="64"/>
      <c r="T354" s="64"/>
      <c r="U354" s="64"/>
      <c r="V354" s="63"/>
      <c r="W354" s="63"/>
      <c r="X354" s="63"/>
      <c r="Y354" s="63"/>
      <c r="Z354" s="63"/>
      <c r="AA354" s="63"/>
      <c r="AB354" s="63"/>
      <c r="AE354" s="7"/>
      <c r="AF354" s="7"/>
      <c r="AG354" s="7"/>
      <c r="AH354" s="7"/>
      <c r="AI354" s="7"/>
      <c r="AJ354" s="7"/>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O354" s="7"/>
      <c r="BP354" s="7"/>
      <c r="BQ354" s="7"/>
      <c r="BR354" s="7"/>
      <c r="BS354" s="7"/>
      <c r="BT354" s="7"/>
      <c r="BU354" s="7"/>
    </row>
    <row r="355" spans="1:73" ht="19.5" customHeight="1">
      <c r="A355" s="11">
        <v>15</v>
      </c>
      <c r="C355" s="66" t="s">
        <v>508</v>
      </c>
      <c r="D355" s="63"/>
      <c r="E355" s="63"/>
      <c r="F355" s="63"/>
      <c r="G355" s="63"/>
      <c r="H355" s="63"/>
      <c r="I355" s="63"/>
      <c r="J355" s="63"/>
      <c r="K355" s="63"/>
      <c r="L355" s="63"/>
      <c r="M355" s="63"/>
      <c r="N355" s="63"/>
      <c r="O355" s="63"/>
      <c r="P355" s="63"/>
      <c r="Q355" s="63"/>
      <c r="R355" s="64"/>
      <c r="S355" s="64"/>
      <c r="T355" s="64"/>
      <c r="U355" s="64"/>
      <c r="V355" s="63"/>
      <c r="W355" s="451" t="s">
        <v>502</v>
      </c>
      <c r="X355" s="451"/>
      <c r="Y355" s="451"/>
      <c r="Z355" s="451"/>
      <c r="AA355" s="451"/>
      <c r="AB355" s="451"/>
      <c r="AC355" s="451"/>
      <c r="AD355" s="21"/>
      <c r="AE355" s="530" t="s">
        <v>502</v>
      </c>
      <c r="AF355" s="530"/>
      <c r="AG355" s="530"/>
      <c r="AH355" s="530"/>
      <c r="AI355" s="530"/>
      <c r="AJ355" s="530"/>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O355" s="7"/>
      <c r="BP355" s="7"/>
      <c r="BQ355" s="7"/>
      <c r="BR355" s="7"/>
      <c r="BS355" s="7"/>
      <c r="BT355" s="7"/>
      <c r="BU355" s="7"/>
    </row>
    <row r="356" spans="2:73" ht="19.5" customHeight="1">
      <c r="B356" s="11" t="s">
        <v>414</v>
      </c>
      <c r="C356" s="63" t="s">
        <v>509</v>
      </c>
      <c r="D356" s="63"/>
      <c r="E356" s="63"/>
      <c r="F356" s="63"/>
      <c r="G356" s="63"/>
      <c r="H356" s="63"/>
      <c r="I356" s="63"/>
      <c r="J356" s="63"/>
      <c r="K356" s="63"/>
      <c r="L356" s="63"/>
      <c r="M356" s="63"/>
      <c r="N356" s="63"/>
      <c r="O356" s="63"/>
      <c r="P356" s="63"/>
      <c r="Q356" s="63"/>
      <c r="R356" s="64"/>
      <c r="S356" s="64"/>
      <c r="T356" s="64"/>
      <c r="U356" s="64"/>
      <c r="V356" s="63"/>
      <c r="W356" s="469"/>
      <c r="X356" s="469"/>
      <c r="Y356" s="469"/>
      <c r="Z356" s="469"/>
      <c r="AA356" s="469"/>
      <c r="AB356" s="469"/>
      <c r="AC356" s="469"/>
      <c r="AE356" s="465"/>
      <c r="AF356" s="465"/>
      <c r="AG356" s="465"/>
      <c r="AH356" s="465"/>
      <c r="AI356" s="465"/>
      <c r="AJ356" s="465"/>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O356" s="7"/>
      <c r="BP356" s="7"/>
      <c r="BQ356" s="7"/>
      <c r="BR356" s="7"/>
      <c r="BS356" s="7"/>
      <c r="BT356" s="7"/>
      <c r="BU356" s="7"/>
    </row>
    <row r="357" spans="2:73" ht="19.5" customHeight="1">
      <c r="B357" s="11" t="s">
        <v>405</v>
      </c>
      <c r="C357" s="63" t="s">
        <v>510</v>
      </c>
      <c r="D357" s="63"/>
      <c r="E357" s="63"/>
      <c r="F357" s="63"/>
      <c r="G357" s="63"/>
      <c r="H357" s="63"/>
      <c r="I357" s="63"/>
      <c r="J357" s="63"/>
      <c r="K357" s="63"/>
      <c r="L357" s="63"/>
      <c r="M357" s="63"/>
      <c r="N357" s="63"/>
      <c r="O357" s="63"/>
      <c r="P357" s="63"/>
      <c r="Q357" s="63"/>
      <c r="R357" s="64"/>
      <c r="S357" s="64"/>
      <c r="T357" s="64"/>
      <c r="U357" s="64"/>
      <c r="V357" s="63"/>
      <c r="W357" s="469"/>
      <c r="X357" s="469"/>
      <c r="Y357" s="469"/>
      <c r="Z357" s="469"/>
      <c r="AA357" s="469"/>
      <c r="AB357" s="469"/>
      <c r="AC357" s="469"/>
      <c r="AE357" s="465"/>
      <c r="AF357" s="465"/>
      <c r="AG357" s="465"/>
      <c r="AH357" s="465"/>
      <c r="AI357" s="465"/>
      <c r="AJ357" s="465"/>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O357" s="7"/>
      <c r="BP357" s="7"/>
      <c r="BQ357" s="7"/>
      <c r="BR357" s="7"/>
      <c r="BS357" s="7"/>
      <c r="BT357" s="7"/>
      <c r="BU357" s="7"/>
    </row>
    <row r="358" spans="2:73" ht="19.5" customHeight="1">
      <c r="B358" s="11" t="s">
        <v>405</v>
      </c>
      <c r="C358" s="63" t="s">
        <v>511</v>
      </c>
      <c r="D358" s="63"/>
      <c r="E358" s="63"/>
      <c r="F358" s="63"/>
      <c r="G358" s="63"/>
      <c r="H358" s="63"/>
      <c r="I358" s="63"/>
      <c r="J358" s="63"/>
      <c r="K358" s="63"/>
      <c r="L358" s="63"/>
      <c r="M358" s="63"/>
      <c r="N358" s="63"/>
      <c r="O358" s="63"/>
      <c r="P358" s="63"/>
      <c r="Q358" s="63"/>
      <c r="R358" s="64"/>
      <c r="S358" s="64"/>
      <c r="T358" s="64"/>
      <c r="U358" s="64"/>
      <c r="V358" s="63"/>
      <c r="W358" s="467">
        <v>36778872716</v>
      </c>
      <c r="X358" s="467"/>
      <c r="Y358" s="467"/>
      <c r="Z358" s="467"/>
      <c r="AA358" s="467"/>
      <c r="AB358" s="467"/>
      <c r="AC358" s="467"/>
      <c r="AE358" s="465">
        <v>34615256315</v>
      </c>
      <c r="AF358" s="465"/>
      <c r="AG358" s="465"/>
      <c r="AH358" s="465"/>
      <c r="AI358" s="465"/>
      <c r="AJ358" s="465"/>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O358" s="7"/>
      <c r="BP358" s="7"/>
      <c r="BQ358" s="7"/>
      <c r="BR358" s="7"/>
      <c r="BS358" s="7"/>
      <c r="BT358" s="7"/>
      <c r="BU358" s="7"/>
    </row>
    <row r="359" spans="3:73" ht="19.5" customHeight="1">
      <c r="C359" s="63"/>
      <c r="D359" s="63" t="s">
        <v>17</v>
      </c>
      <c r="E359" s="63"/>
      <c r="F359" s="63"/>
      <c r="G359" s="63"/>
      <c r="H359" s="63"/>
      <c r="I359" s="63"/>
      <c r="J359" s="63"/>
      <c r="K359" s="63"/>
      <c r="L359" s="63"/>
      <c r="M359" s="63"/>
      <c r="N359" s="63"/>
      <c r="O359" s="63"/>
      <c r="P359" s="63"/>
      <c r="Q359" s="63"/>
      <c r="R359" s="64"/>
      <c r="S359" s="64"/>
      <c r="T359" s="64"/>
      <c r="U359" s="64"/>
      <c r="V359" s="63"/>
      <c r="W359" s="467">
        <f>+W357+W358</f>
        <v>36778872716</v>
      </c>
      <c r="X359" s="467"/>
      <c r="Y359" s="467"/>
      <c r="Z359" s="467"/>
      <c r="AA359" s="467"/>
      <c r="AB359" s="467"/>
      <c r="AC359" s="467"/>
      <c r="AE359" s="465">
        <f>+AE357+AE358</f>
        <v>34615256315</v>
      </c>
      <c r="AF359" s="465"/>
      <c r="AG359" s="465"/>
      <c r="AH359" s="465"/>
      <c r="AI359" s="465"/>
      <c r="AJ359" s="465"/>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O359" s="7"/>
      <c r="BP359" s="7"/>
      <c r="BQ359" s="7"/>
      <c r="BR359" s="7"/>
      <c r="BS359" s="7"/>
      <c r="BT359" s="7"/>
      <c r="BU359" s="7"/>
    </row>
    <row r="360" spans="2:73" ht="19.5" customHeight="1">
      <c r="B360" s="11" t="s">
        <v>423</v>
      </c>
      <c r="C360" s="63" t="s">
        <v>512</v>
      </c>
      <c r="D360" s="63"/>
      <c r="E360" s="63"/>
      <c r="F360" s="63"/>
      <c r="G360" s="63"/>
      <c r="H360" s="63"/>
      <c r="I360" s="63"/>
      <c r="J360" s="63"/>
      <c r="K360" s="63"/>
      <c r="L360" s="63"/>
      <c r="M360" s="63"/>
      <c r="N360" s="63"/>
      <c r="O360" s="63"/>
      <c r="P360" s="63"/>
      <c r="Q360" s="63"/>
      <c r="R360" s="64"/>
      <c r="S360" s="64"/>
      <c r="T360" s="64"/>
      <c r="U360" s="64"/>
      <c r="V360" s="63"/>
      <c r="W360" s="204"/>
      <c r="X360" s="204"/>
      <c r="Y360" s="204"/>
      <c r="Z360" s="204"/>
      <c r="AA360" s="204"/>
      <c r="AB360" s="204"/>
      <c r="AC360" s="207"/>
      <c r="AE360" s="7"/>
      <c r="AF360" s="7"/>
      <c r="AG360" s="7"/>
      <c r="AH360" s="7"/>
      <c r="AI360" s="7"/>
      <c r="AJ360" s="7"/>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O360" s="7"/>
      <c r="BP360" s="7"/>
      <c r="BQ360" s="7"/>
      <c r="BR360" s="7"/>
      <c r="BS360" s="7"/>
      <c r="BT360" s="7"/>
      <c r="BU360" s="7"/>
    </row>
    <row r="361" spans="2:73" ht="19.5" customHeight="1">
      <c r="B361" s="11" t="s">
        <v>405</v>
      </c>
      <c r="C361" s="63" t="s">
        <v>513</v>
      </c>
      <c r="D361" s="63"/>
      <c r="E361" s="63"/>
      <c r="F361" s="63"/>
      <c r="G361" s="63"/>
      <c r="H361" s="63"/>
      <c r="I361" s="63"/>
      <c r="J361" s="63"/>
      <c r="K361" s="63"/>
      <c r="L361" s="63"/>
      <c r="M361" s="63"/>
      <c r="N361" s="63"/>
      <c r="O361" s="63"/>
      <c r="P361" s="63"/>
      <c r="Q361" s="63"/>
      <c r="R361" s="64"/>
      <c r="S361" s="64"/>
      <c r="T361" s="64"/>
      <c r="U361" s="64"/>
      <c r="V361" s="63"/>
      <c r="W361" s="467"/>
      <c r="X361" s="467"/>
      <c r="Y361" s="467"/>
      <c r="Z361" s="467"/>
      <c r="AA361" s="467"/>
      <c r="AB361" s="467"/>
      <c r="AC361" s="467"/>
      <c r="AE361" s="465"/>
      <c r="AF361" s="465"/>
      <c r="AG361" s="465"/>
      <c r="AH361" s="465"/>
      <c r="AI361" s="465"/>
      <c r="AJ361" s="465"/>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O361" s="7"/>
      <c r="BP361" s="7"/>
      <c r="BQ361" s="7"/>
      <c r="BR361" s="7"/>
      <c r="BS361" s="7"/>
      <c r="BT361" s="7"/>
      <c r="BU361" s="7"/>
    </row>
    <row r="362" spans="2:73" ht="19.5" customHeight="1">
      <c r="B362" s="11" t="s">
        <v>405</v>
      </c>
      <c r="C362" s="63" t="s">
        <v>514</v>
      </c>
      <c r="D362" s="63"/>
      <c r="E362" s="63"/>
      <c r="F362" s="63"/>
      <c r="G362" s="63"/>
      <c r="H362" s="63"/>
      <c r="I362" s="63"/>
      <c r="J362" s="63"/>
      <c r="K362" s="63"/>
      <c r="L362" s="63"/>
      <c r="M362" s="63"/>
      <c r="N362" s="63"/>
      <c r="O362" s="63"/>
      <c r="P362" s="63"/>
      <c r="Q362" s="63"/>
      <c r="R362" s="64"/>
      <c r="S362" s="64"/>
      <c r="T362" s="64"/>
      <c r="U362" s="64"/>
      <c r="V362" s="63"/>
      <c r="W362" s="467"/>
      <c r="X362" s="467"/>
      <c r="Y362" s="467"/>
      <c r="Z362" s="467"/>
      <c r="AA362" s="467"/>
      <c r="AB362" s="467"/>
      <c r="AC362" s="467"/>
      <c r="AE362" s="465"/>
      <c r="AF362" s="465"/>
      <c r="AG362" s="465"/>
      <c r="AH362" s="465"/>
      <c r="AI362" s="465"/>
      <c r="AJ362" s="465"/>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O362" s="7"/>
      <c r="BP362" s="7"/>
      <c r="BQ362" s="7"/>
      <c r="BR362" s="7"/>
      <c r="BS362" s="7"/>
      <c r="BT362" s="7"/>
      <c r="BU362" s="7"/>
    </row>
    <row r="363" spans="3:73" ht="19.5" customHeight="1">
      <c r="C363" s="63" t="s">
        <v>17</v>
      </c>
      <c r="D363" s="63"/>
      <c r="E363" s="63"/>
      <c r="F363" s="63"/>
      <c r="G363" s="63"/>
      <c r="H363" s="63"/>
      <c r="I363" s="63"/>
      <c r="J363" s="63"/>
      <c r="K363" s="63"/>
      <c r="L363" s="63"/>
      <c r="M363" s="63"/>
      <c r="N363" s="63"/>
      <c r="O363" s="63"/>
      <c r="P363" s="63"/>
      <c r="Q363" s="63"/>
      <c r="R363" s="64"/>
      <c r="S363" s="64"/>
      <c r="T363" s="64"/>
      <c r="U363" s="64"/>
      <c r="V363" s="63"/>
      <c r="W363" s="467">
        <f>+W361+W362</f>
        <v>0</v>
      </c>
      <c r="X363" s="467"/>
      <c r="Y363" s="467"/>
      <c r="Z363" s="467"/>
      <c r="AA363" s="467"/>
      <c r="AB363" s="467"/>
      <c r="AC363" s="467"/>
      <c r="AE363" s="465">
        <v>0</v>
      </c>
      <c r="AF363" s="465"/>
      <c r="AG363" s="465"/>
      <c r="AH363" s="465"/>
      <c r="AI363" s="465"/>
      <c r="AJ363" s="465"/>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O363" s="7"/>
      <c r="BP363" s="7"/>
      <c r="BQ363" s="7"/>
      <c r="BR363" s="7"/>
      <c r="BS363" s="7"/>
      <c r="BT363" s="7"/>
      <c r="BU363" s="7"/>
    </row>
    <row r="364" spans="2:73" ht="19.5" customHeight="1">
      <c r="B364" s="11" t="s">
        <v>436</v>
      </c>
      <c r="C364" s="63" t="s">
        <v>515</v>
      </c>
      <c r="D364" s="63"/>
      <c r="E364" s="63"/>
      <c r="F364" s="63"/>
      <c r="G364" s="63"/>
      <c r="H364" s="63"/>
      <c r="I364" s="63"/>
      <c r="J364" s="63"/>
      <c r="K364" s="63"/>
      <c r="L364" s="63"/>
      <c r="M364" s="63"/>
      <c r="N364" s="63"/>
      <c r="O364" s="63"/>
      <c r="P364" s="63"/>
      <c r="Q364" s="63"/>
      <c r="R364" s="64"/>
      <c r="S364" s="64"/>
      <c r="T364" s="64"/>
      <c r="U364" s="64"/>
      <c r="V364" s="63"/>
      <c r="W364" s="467"/>
      <c r="X364" s="467"/>
      <c r="Y364" s="467"/>
      <c r="Z364" s="467"/>
      <c r="AA364" s="467"/>
      <c r="AB364" s="467"/>
      <c r="AC364" s="467"/>
      <c r="AE364" s="465"/>
      <c r="AF364" s="465"/>
      <c r="AG364" s="465"/>
      <c r="AH364" s="465"/>
      <c r="AI364" s="465"/>
      <c r="AJ364" s="465"/>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O364" s="7"/>
      <c r="BP364" s="7"/>
      <c r="BQ364" s="7"/>
      <c r="BR364" s="7"/>
      <c r="BS364" s="7"/>
      <c r="BT364" s="7"/>
      <c r="BU364" s="7"/>
    </row>
    <row r="365" spans="3:73" ht="18.75" customHeight="1">
      <c r="C365" s="456" t="s">
        <v>17</v>
      </c>
      <c r="D365" s="456"/>
      <c r="E365" s="456"/>
      <c r="F365" s="456"/>
      <c r="G365" s="456"/>
      <c r="H365" s="456"/>
      <c r="I365" s="456"/>
      <c r="J365" s="456"/>
      <c r="K365" s="456"/>
      <c r="L365" s="456"/>
      <c r="M365" s="456"/>
      <c r="N365" s="456"/>
      <c r="O365" s="456"/>
      <c r="P365" s="456"/>
      <c r="Q365" s="456"/>
      <c r="R365" s="456"/>
      <c r="S365" s="456"/>
      <c r="T365" s="456"/>
      <c r="U365" s="456"/>
      <c r="V365" s="63"/>
      <c r="W365" s="468">
        <f>+W359+W363+W364</f>
        <v>36778872716</v>
      </c>
      <c r="X365" s="468"/>
      <c r="Y365" s="468"/>
      <c r="Z365" s="468"/>
      <c r="AA365" s="468"/>
      <c r="AB365" s="468"/>
      <c r="AC365" s="468"/>
      <c r="AD365" s="21"/>
      <c r="AE365" s="466">
        <f>+AE358+AE363+AE364</f>
        <v>34615256315</v>
      </c>
      <c r="AF365" s="466"/>
      <c r="AG365" s="466"/>
      <c r="AH365" s="466"/>
      <c r="AI365" s="466"/>
      <c r="AJ365" s="466"/>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O365" s="7"/>
      <c r="BP365" s="7"/>
      <c r="BQ365" s="7"/>
      <c r="BR365" s="7"/>
      <c r="BS365" s="7"/>
      <c r="BT365" s="7"/>
      <c r="BU365" s="7"/>
    </row>
    <row r="366" spans="1:73" ht="35.25" customHeight="1">
      <c r="A366" s="11">
        <v>17</v>
      </c>
      <c r="B366" s="11" t="s">
        <v>140</v>
      </c>
      <c r="C366" s="192"/>
      <c r="D366" s="192"/>
      <c r="E366" s="192"/>
      <c r="F366" s="192"/>
      <c r="G366" s="192"/>
      <c r="H366" s="192"/>
      <c r="I366" s="192"/>
      <c r="J366" s="192"/>
      <c r="K366" s="192"/>
      <c r="L366" s="192"/>
      <c r="M366" s="192"/>
      <c r="N366" s="192"/>
      <c r="O366" s="192"/>
      <c r="P366" s="192"/>
      <c r="Q366" s="192"/>
      <c r="R366" s="192"/>
      <c r="S366" s="464" t="s">
        <v>502</v>
      </c>
      <c r="T366" s="464"/>
      <c r="U366" s="464"/>
      <c r="V366" s="464"/>
      <c r="W366" s="464"/>
      <c r="X366" s="464"/>
      <c r="Y366" s="464" t="s">
        <v>517</v>
      </c>
      <c r="Z366" s="464"/>
      <c r="AA366" s="464"/>
      <c r="AB366" s="464" t="s">
        <v>516</v>
      </c>
      <c r="AC366" s="464"/>
      <c r="AD366" s="464"/>
      <c r="AE366" s="464"/>
      <c r="AF366" s="464"/>
      <c r="AG366" s="464" t="s">
        <v>500</v>
      </c>
      <c r="AH366" s="464"/>
      <c r="AI366" s="464"/>
      <c r="AJ366" s="464"/>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O366" s="7"/>
      <c r="BP366" s="7"/>
      <c r="BQ366" s="7"/>
      <c r="BR366" s="7"/>
      <c r="BS366" s="7"/>
      <c r="BT366" s="7"/>
      <c r="BU366" s="7"/>
    </row>
    <row r="367" spans="2:73" ht="19.5" customHeight="1">
      <c r="B367" s="11" t="s">
        <v>405</v>
      </c>
      <c r="C367" s="462" t="s">
        <v>518</v>
      </c>
      <c r="D367" s="462"/>
      <c r="E367" s="462"/>
      <c r="F367" s="462"/>
      <c r="G367" s="462"/>
      <c r="H367" s="462"/>
      <c r="I367" s="462"/>
      <c r="J367" s="462"/>
      <c r="K367" s="462"/>
      <c r="L367" s="462"/>
      <c r="M367" s="462"/>
      <c r="N367" s="462"/>
      <c r="O367" s="462"/>
      <c r="P367" s="462"/>
      <c r="Q367" s="462"/>
      <c r="R367" s="462"/>
      <c r="S367" s="463">
        <v>6966912154</v>
      </c>
      <c r="T367" s="463"/>
      <c r="U367" s="463"/>
      <c r="V367" s="463"/>
      <c r="W367" s="463"/>
      <c r="X367" s="463"/>
      <c r="Y367" s="461">
        <f>+AG367+AB367-S367</f>
        <v>3480979542</v>
      </c>
      <c r="Z367" s="461"/>
      <c r="AA367" s="461"/>
      <c r="AB367" s="461">
        <v>1700000000</v>
      </c>
      <c r="AC367" s="461"/>
      <c r="AD367" s="461"/>
      <c r="AE367" s="461"/>
      <c r="AF367" s="461"/>
      <c r="AG367" s="459">
        <v>8747891696</v>
      </c>
      <c r="AH367" s="459"/>
      <c r="AI367" s="459"/>
      <c r="AJ367" s="459"/>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O367" s="7"/>
      <c r="BP367" s="7"/>
      <c r="BQ367" s="7"/>
      <c r="BR367" s="7"/>
      <c r="BS367" s="7"/>
      <c r="BT367" s="7"/>
      <c r="BU367" s="7"/>
    </row>
    <row r="368" spans="2:73" ht="19.5" customHeight="1">
      <c r="B368" s="11" t="s">
        <v>405</v>
      </c>
      <c r="C368" s="462" t="s">
        <v>141</v>
      </c>
      <c r="D368" s="462"/>
      <c r="E368" s="462"/>
      <c r="F368" s="462"/>
      <c r="G368" s="462"/>
      <c r="H368" s="462"/>
      <c r="I368" s="462"/>
      <c r="J368" s="462"/>
      <c r="K368" s="462"/>
      <c r="L368" s="462"/>
      <c r="M368" s="462"/>
      <c r="N368" s="462"/>
      <c r="O368" s="462"/>
      <c r="P368" s="462"/>
      <c r="Q368" s="462"/>
      <c r="R368" s="462"/>
      <c r="S368" s="463">
        <v>5723199450</v>
      </c>
      <c r="T368" s="463"/>
      <c r="U368" s="463"/>
      <c r="V368" s="463"/>
      <c r="W368" s="463"/>
      <c r="X368" s="463"/>
      <c r="Y368" s="461"/>
      <c r="Z368" s="461"/>
      <c r="AA368" s="461"/>
      <c r="AB368" s="461"/>
      <c r="AC368" s="461"/>
      <c r="AD368" s="461"/>
      <c r="AE368" s="461"/>
      <c r="AF368" s="461"/>
      <c r="AG368" s="459">
        <f aca="true" t="shared" si="0" ref="AG368:AG373">+S368+Y368-AB368</f>
        <v>5723199450</v>
      </c>
      <c r="AH368" s="459"/>
      <c r="AI368" s="459"/>
      <c r="AJ368" s="459"/>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O368" s="7"/>
      <c r="BP368" s="7"/>
      <c r="BQ368" s="7"/>
      <c r="BR368" s="7"/>
      <c r="BS368" s="7"/>
      <c r="BT368" s="7"/>
      <c r="BU368" s="7"/>
    </row>
    <row r="369" spans="2:73" ht="19.5" customHeight="1">
      <c r="B369" s="11" t="s">
        <v>405</v>
      </c>
      <c r="C369" s="462" t="s">
        <v>519</v>
      </c>
      <c r="D369" s="462"/>
      <c r="E369" s="462"/>
      <c r="F369" s="462"/>
      <c r="G369" s="462"/>
      <c r="H369" s="462"/>
      <c r="I369" s="462"/>
      <c r="J369" s="462"/>
      <c r="K369" s="462"/>
      <c r="L369" s="462"/>
      <c r="M369" s="462"/>
      <c r="N369" s="462"/>
      <c r="O369" s="462"/>
      <c r="P369" s="462"/>
      <c r="Q369" s="462"/>
      <c r="R369" s="462"/>
      <c r="S369" s="463">
        <v>148624380</v>
      </c>
      <c r="T369" s="463"/>
      <c r="U369" s="463"/>
      <c r="V369" s="463"/>
      <c r="W369" s="463"/>
      <c r="X369" s="463"/>
      <c r="Y369" s="461">
        <v>106655344</v>
      </c>
      <c r="Z369" s="461"/>
      <c r="AA369" s="461"/>
      <c r="AB369" s="461">
        <v>43405085</v>
      </c>
      <c r="AC369" s="461"/>
      <c r="AD369" s="461"/>
      <c r="AE369" s="461"/>
      <c r="AF369" s="461"/>
      <c r="AG369" s="459">
        <f t="shared" si="0"/>
        <v>211874639</v>
      </c>
      <c r="AH369" s="459"/>
      <c r="AI369" s="459"/>
      <c r="AJ369" s="459"/>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O369" s="7"/>
      <c r="BP369" s="7"/>
      <c r="BQ369" s="7"/>
      <c r="BR369" s="7"/>
      <c r="BS369" s="7"/>
      <c r="BT369" s="7"/>
      <c r="BU369" s="7"/>
    </row>
    <row r="370" spans="2:73" ht="19.5" customHeight="1">
      <c r="B370" s="11" t="s">
        <v>405</v>
      </c>
      <c r="C370" s="462" t="s">
        <v>520</v>
      </c>
      <c r="D370" s="462"/>
      <c r="E370" s="462"/>
      <c r="F370" s="462"/>
      <c r="G370" s="462"/>
      <c r="H370" s="462"/>
      <c r="I370" s="462"/>
      <c r="J370" s="462"/>
      <c r="K370" s="462"/>
      <c r="L370" s="462"/>
      <c r="M370" s="462"/>
      <c r="N370" s="462"/>
      <c r="O370" s="462"/>
      <c r="P370" s="462"/>
      <c r="Q370" s="462"/>
      <c r="R370" s="462"/>
      <c r="S370" s="463">
        <v>960682360</v>
      </c>
      <c r="T370" s="463"/>
      <c r="U370" s="463"/>
      <c r="V370" s="463"/>
      <c r="W370" s="463"/>
      <c r="X370" s="463"/>
      <c r="Y370" s="461">
        <v>346514080</v>
      </c>
      <c r="Z370" s="461"/>
      <c r="AA370" s="461"/>
      <c r="AB370" s="461">
        <v>30000000</v>
      </c>
      <c r="AC370" s="461"/>
      <c r="AD370" s="461"/>
      <c r="AE370" s="461"/>
      <c r="AF370" s="461"/>
      <c r="AG370" s="459">
        <f t="shared" si="0"/>
        <v>1277196440</v>
      </c>
      <c r="AH370" s="459"/>
      <c r="AI370" s="459"/>
      <c r="AJ370" s="459"/>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O370" s="7"/>
      <c r="BP370" s="7"/>
      <c r="BQ370" s="7"/>
      <c r="BR370" s="7"/>
      <c r="BS370" s="7"/>
      <c r="BT370" s="7"/>
      <c r="BU370" s="7"/>
    </row>
    <row r="371" spans="2:73" ht="19.5" customHeight="1">
      <c r="B371" s="11" t="s">
        <v>405</v>
      </c>
      <c r="C371" s="462" t="s">
        <v>521</v>
      </c>
      <c r="D371" s="462"/>
      <c r="E371" s="462"/>
      <c r="F371" s="462"/>
      <c r="G371" s="462"/>
      <c r="H371" s="462"/>
      <c r="I371" s="462"/>
      <c r="J371" s="462"/>
      <c r="K371" s="462"/>
      <c r="L371" s="462"/>
      <c r="M371" s="462"/>
      <c r="N371" s="462"/>
      <c r="O371" s="462"/>
      <c r="P371" s="462"/>
      <c r="Q371" s="462"/>
      <c r="R371" s="462"/>
      <c r="S371" s="463">
        <v>868125837</v>
      </c>
      <c r="T371" s="463"/>
      <c r="U371" s="463"/>
      <c r="V371" s="463"/>
      <c r="W371" s="463"/>
      <c r="X371" s="463"/>
      <c r="Y371" s="461">
        <v>62430069</v>
      </c>
      <c r="Z371" s="461"/>
      <c r="AA371" s="461"/>
      <c r="AB371" s="461">
        <v>136959650</v>
      </c>
      <c r="AC371" s="461"/>
      <c r="AD371" s="461"/>
      <c r="AE371" s="461"/>
      <c r="AF371" s="461"/>
      <c r="AG371" s="459">
        <f t="shared" si="0"/>
        <v>793596256</v>
      </c>
      <c r="AH371" s="459"/>
      <c r="AI371" s="459"/>
      <c r="AJ371" s="459"/>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O371" s="7"/>
      <c r="BP371" s="7"/>
      <c r="BQ371" s="7"/>
      <c r="BR371" s="7"/>
      <c r="BS371" s="7"/>
      <c r="BT371" s="7"/>
      <c r="BU371" s="7"/>
    </row>
    <row r="372" spans="2:73" ht="19.5" customHeight="1">
      <c r="B372" s="11" t="s">
        <v>405</v>
      </c>
      <c r="C372" s="462" t="s">
        <v>522</v>
      </c>
      <c r="D372" s="462"/>
      <c r="E372" s="462"/>
      <c r="F372" s="462"/>
      <c r="G372" s="462"/>
      <c r="H372" s="462"/>
      <c r="I372" s="462"/>
      <c r="J372" s="462"/>
      <c r="K372" s="462"/>
      <c r="L372" s="462"/>
      <c r="M372" s="462"/>
      <c r="N372" s="462"/>
      <c r="O372" s="462"/>
      <c r="P372" s="462"/>
      <c r="Q372" s="462"/>
      <c r="R372" s="462"/>
      <c r="S372" s="463">
        <v>464804180</v>
      </c>
      <c r="T372" s="463"/>
      <c r="U372" s="463"/>
      <c r="V372" s="463"/>
      <c r="W372" s="463"/>
      <c r="X372" s="463"/>
      <c r="Y372" s="461">
        <v>173257040</v>
      </c>
      <c r="Z372" s="461"/>
      <c r="AA372" s="461"/>
      <c r="AB372" s="461">
        <v>41950000</v>
      </c>
      <c r="AC372" s="461"/>
      <c r="AD372" s="461"/>
      <c r="AE372" s="461"/>
      <c r="AF372" s="461"/>
      <c r="AG372" s="459">
        <f t="shared" si="0"/>
        <v>596111220</v>
      </c>
      <c r="AH372" s="459"/>
      <c r="AI372" s="459"/>
      <c r="AJ372" s="459"/>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O372" s="7"/>
      <c r="BP372" s="7"/>
      <c r="BQ372" s="7"/>
      <c r="BR372" s="7"/>
      <c r="BS372" s="7"/>
      <c r="BT372" s="7"/>
      <c r="BU372" s="7"/>
    </row>
    <row r="373" spans="2:73" ht="19.5" customHeight="1">
      <c r="B373" s="11" t="s">
        <v>405</v>
      </c>
      <c r="C373" s="200" t="s">
        <v>610</v>
      </c>
      <c r="D373" s="200"/>
      <c r="E373" s="200"/>
      <c r="F373" s="200"/>
      <c r="G373" s="200"/>
      <c r="H373" s="200"/>
      <c r="I373" s="200"/>
      <c r="J373" s="200"/>
      <c r="K373" s="200"/>
      <c r="L373" s="200"/>
      <c r="M373" s="200"/>
      <c r="N373" s="200"/>
      <c r="O373" s="200"/>
      <c r="P373" s="200"/>
      <c r="Q373" s="200"/>
      <c r="R373" s="200"/>
      <c r="S373" s="463">
        <v>122373712</v>
      </c>
      <c r="T373" s="463"/>
      <c r="U373" s="463"/>
      <c r="V373" s="463"/>
      <c r="W373" s="463"/>
      <c r="X373" s="463"/>
      <c r="Y373" s="461"/>
      <c r="Z373" s="461"/>
      <c r="AA373" s="461"/>
      <c r="AB373" s="222"/>
      <c r="AC373" s="461"/>
      <c r="AD373" s="461"/>
      <c r="AE373" s="461"/>
      <c r="AF373" s="461"/>
      <c r="AG373" s="459">
        <f t="shared" si="0"/>
        <v>122373712</v>
      </c>
      <c r="AH373" s="459"/>
      <c r="AI373" s="459"/>
      <c r="AJ373" s="459"/>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O373" s="7"/>
      <c r="BP373" s="7"/>
      <c r="BQ373" s="7"/>
      <c r="BR373" s="7"/>
      <c r="BS373" s="7"/>
      <c r="BT373" s="7"/>
      <c r="BU373" s="7"/>
    </row>
    <row r="374" spans="3:73" ht="19.5" customHeight="1">
      <c r="C374" s="456" t="s">
        <v>17</v>
      </c>
      <c r="D374" s="456"/>
      <c r="E374" s="456"/>
      <c r="F374" s="456"/>
      <c r="G374" s="456"/>
      <c r="H374" s="456"/>
      <c r="I374" s="456"/>
      <c r="J374" s="456"/>
      <c r="K374" s="456"/>
      <c r="L374" s="456"/>
      <c r="M374" s="456"/>
      <c r="N374" s="456"/>
      <c r="O374" s="456"/>
      <c r="P374" s="456"/>
      <c r="Q374" s="456"/>
      <c r="R374" s="456"/>
      <c r="S374" s="460">
        <f>+S367+S368+S369+S370+S371+S372+S373</f>
        <v>15254722073</v>
      </c>
      <c r="T374" s="460"/>
      <c r="U374" s="460"/>
      <c r="V374" s="460"/>
      <c r="W374" s="460"/>
      <c r="X374" s="460"/>
      <c r="Y374" s="460">
        <f>+Y367+Y368+Y369+Y370+Y371+Y372</f>
        <v>4169836075</v>
      </c>
      <c r="Z374" s="460"/>
      <c r="AA374" s="460"/>
      <c r="AB374" s="460">
        <f>+AB367+AB368+AB369+AB370+AB371+AB372</f>
        <v>1952314735</v>
      </c>
      <c r="AC374" s="460"/>
      <c r="AD374" s="460"/>
      <c r="AE374" s="460"/>
      <c r="AF374" s="460"/>
      <c r="AG374" s="460">
        <f>+AG367+AG368+AG369+AG370+AG371+AG372+AG373</f>
        <v>17472243413</v>
      </c>
      <c r="AH374" s="460"/>
      <c r="AI374" s="460"/>
      <c r="AJ374" s="460"/>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O374" s="7"/>
      <c r="BP374" s="7"/>
      <c r="BQ374" s="7"/>
      <c r="BR374" s="7"/>
      <c r="BS374" s="7"/>
      <c r="BT374" s="7"/>
      <c r="BU374" s="7"/>
    </row>
    <row r="375" spans="1:73" ht="19.5" customHeight="1">
      <c r="A375" s="11">
        <v>18</v>
      </c>
      <c r="B375" s="11" t="s">
        <v>142</v>
      </c>
      <c r="C375" s="63"/>
      <c r="D375" s="63"/>
      <c r="E375" s="63"/>
      <c r="F375" s="63"/>
      <c r="G375" s="63"/>
      <c r="H375" s="63"/>
      <c r="I375" s="63"/>
      <c r="J375" s="63"/>
      <c r="K375" s="63"/>
      <c r="L375" s="63"/>
      <c r="M375" s="63"/>
      <c r="N375" s="63"/>
      <c r="O375" s="63"/>
      <c r="P375" s="63"/>
      <c r="Q375" s="63"/>
      <c r="R375" s="64"/>
      <c r="S375" s="64"/>
      <c r="T375" s="64"/>
      <c r="U375" s="64"/>
      <c r="V375" s="63"/>
      <c r="W375" s="63"/>
      <c r="X375" s="63"/>
      <c r="Y375" s="63"/>
      <c r="Z375" s="63"/>
      <c r="AA375" s="63"/>
      <c r="AB375" s="456" t="s">
        <v>523</v>
      </c>
      <c r="AC375" s="456"/>
      <c r="AD375" s="456"/>
      <c r="AE375" s="456"/>
      <c r="AF375" s="456"/>
      <c r="AG375" s="466" t="s">
        <v>524</v>
      </c>
      <c r="AH375" s="466"/>
      <c r="AI375" s="466"/>
      <c r="AJ375" s="466"/>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O375" s="7"/>
      <c r="BP375" s="7"/>
      <c r="BQ375" s="7"/>
      <c r="BR375" s="7"/>
      <c r="BS375" s="7"/>
      <c r="BT375" s="7"/>
      <c r="BU375" s="7"/>
    </row>
    <row r="376" spans="2:73" ht="19.5" customHeight="1">
      <c r="B376" s="11" t="s">
        <v>405</v>
      </c>
      <c r="C376" s="63" t="s">
        <v>525</v>
      </c>
      <c r="D376" s="63"/>
      <c r="E376" s="63"/>
      <c r="F376" s="63"/>
      <c r="G376" s="63"/>
      <c r="H376" s="63"/>
      <c r="I376" s="63"/>
      <c r="J376" s="63"/>
      <c r="K376" s="63"/>
      <c r="L376" s="63"/>
      <c r="M376" s="63"/>
      <c r="N376" s="63"/>
      <c r="O376" s="63"/>
      <c r="P376" s="63"/>
      <c r="Q376" s="63"/>
      <c r="R376" s="64"/>
      <c r="S376" s="64"/>
      <c r="T376" s="64"/>
      <c r="U376" s="64"/>
      <c r="V376" s="63"/>
      <c r="W376" s="63"/>
      <c r="X376" s="63"/>
      <c r="Y376" s="63"/>
      <c r="Z376" s="63"/>
      <c r="AA376" s="63"/>
      <c r="AB376" s="461">
        <v>16642776025</v>
      </c>
      <c r="AC376" s="461"/>
      <c r="AD376" s="461"/>
      <c r="AE376" s="461"/>
      <c r="AF376" s="461"/>
      <c r="AG376" s="459">
        <v>16980421066</v>
      </c>
      <c r="AH376" s="459"/>
      <c r="AI376" s="459"/>
      <c r="AJ376" s="459"/>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O376" s="7"/>
      <c r="BP376" s="7"/>
      <c r="BQ376" s="7"/>
      <c r="BR376" s="7"/>
      <c r="BS376" s="7"/>
      <c r="BT376" s="7"/>
      <c r="BU376" s="7"/>
    </row>
    <row r="377" spans="2:73" ht="19.5" customHeight="1">
      <c r="B377" s="11" t="s">
        <v>405</v>
      </c>
      <c r="C377" s="63" t="s">
        <v>526</v>
      </c>
      <c r="D377" s="63"/>
      <c r="E377" s="63"/>
      <c r="F377" s="63"/>
      <c r="G377" s="63"/>
      <c r="H377" s="63"/>
      <c r="I377" s="63"/>
      <c r="J377" s="63"/>
      <c r="K377" s="63"/>
      <c r="L377" s="63"/>
      <c r="M377" s="63"/>
      <c r="N377" s="63"/>
      <c r="O377" s="63"/>
      <c r="P377" s="63"/>
      <c r="Q377" s="63"/>
      <c r="R377" s="64"/>
      <c r="S377" s="64"/>
      <c r="T377" s="64"/>
      <c r="U377" s="64"/>
      <c r="V377" s="63"/>
      <c r="W377" s="63"/>
      <c r="X377" s="63"/>
      <c r="Y377" s="63"/>
      <c r="Z377" s="63"/>
      <c r="AA377" s="63"/>
      <c r="AB377" s="467"/>
      <c r="AC377" s="467"/>
      <c r="AD377" s="467"/>
      <c r="AE377" s="467"/>
      <c r="AF377" s="467"/>
      <c r="AG377" s="477"/>
      <c r="AH377" s="477"/>
      <c r="AI377" s="477"/>
      <c r="AJ377" s="477"/>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O377" s="7"/>
      <c r="BP377" s="7"/>
      <c r="BQ377" s="7"/>
      <c r="BR377" s="7"/>
      <c r="BS377" s="7"/>
      <c r="BT377" s="7"/>
      <c r="BU377" s="7"/>
    </row>
    <row r="378" spans="2:73" ht="19.5" customHeight="1">
      <c r="B378" s="11" t="s">
        <v>405</v>
      </c>
      <c r="C378" s="63" t="s">
        <v>527</v>
      </c>
      <c r="D378" s="63"/>
      <c r="E378" s="63"/>
      <c r="F378" s="63"/>
      <c r="G378" s="63"/>
      <c r="H378" s="63"/>
      <c r="I378" s="63"/>
      <c r="J378" s="63"/>
      <c r="K378" s="63"/>
      <c r="L378" s="63"/>
      <c r="M378" s="63"/>
      <c r="N378" s="63"/>
      <c r="O378" s="63"/>
      <c r="P378" s="63"/>
      <c r="Q378" s="63"/>
      <c r="R378" s="64"/>
      <c r="S378" s="64"/>
      <c r="T378" s="64"/>
      <c r="U378" s="64"/>
      <c r="V378" s="63"/>
      <c r="W378" s="63"/>
      <c r="X378" s="63"/>
      <c r="Y378" s="63"/>
      <c r="Z378" s="63"/>
      <c r="AA378" s="63"/>
      <c r="AB378" s="467"/>
      <c r="AC378" s="467"/>
      <c r="AD378" s="467"/>
      <c r="AE378" s="467"/>
      <c r="AF378" s="467"/>
      <c r="AG378" s="477"/>
      <c r="AH378" s="477"/>
      <c r="AI378" s="477"/>
      <c r="AJ378" s="477"/>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O378" s="7"/>
      <c r="BP378" s="7"/>
      <c r="BQ378" s="7"/>
      <c r="BR378" s="7"/>
      <c r="BS378" s="7"/>
      <c r="BT378" s="7"/>
      <c r="BU378" s="7"/>
    </row>
    <row r="379" spans="2:73" ht="19.5" customHeight="1">
      <c r="B379" s="11" t="s">
        <v>405</v>
      </c>
      <c r="C379" s="63" t="s">
        <v>528</v>
      </c>
      <c r="D379" s="63"/>
      <c r="E379" s="63"/>
      <c r="F379" s="63"/>
      <c r="G379" s="63"/>
      <c r="H379" s="63"/>
      <c r="I379" s="63"/>
      <c r="J379" s="63"/>
      <c r="K379" s="63"/>
      <c r="L379" s="63"/>
      <c r="M379" s="63"/>
      <c r="N379" s="63"/>
      <c r="O379" s="63"/>
      <c r="P379" s="63"/>
      <c r="Q379" s="63"/>
      <c r="R379" s="64"/>
      <c r="S379" s="64"/>
      <c r="T379" s="64"/>
      <c r="U379" s="64"/>
      <c r="V379" s="63"/>
      <c r="W379" s="63"/>
      <c r="X379" s="63"/>
      <c r="Y379" s="63"/>
      <c r="Z379" s="63"/>
      <c r="AA379" s="63"/>
      <c r="AB379" s="461">
        <v>1734309736</v>
      </c>
      <c r="AC379" s="461"/>
      <c r="AD379" s="461"/>
      <c r="AE379" s="461"/>
      <c r="AF379" s="461"/>
      <c r="AG379" s="459">
        <v>2139216231</v>
      </c>
      <c r="AH379" s="459"/>
      <c r="AI379" s="459"/>
      <c r="AJ379" s="459"/>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O379" s="7"/>
      <c r="BP379" s="7"/>
      <c r="BQ379" s="7"/>
      <c r="BR379" s="7"/>
      <c r="BS379" s="7"/>
      <c r="BT379" s="7"/>
      <c r="BU379" s="7"/>
    </row>
    <row r="380" spans="3:73" ht="19.5" customHeight="1">
      <c r="C380" s="456" t="s">
        <v>17</v>
      </c>
      <c r="D380" s="456"/>
      <c r="E380" s="456"/>
      <c r="F380" s="456"/>
      <c r="G380" s="456"/>
      <c r="H380" s="456"/>
      <c r="I380" s="456"/>
      <c r="J380" s="456"/>
      <c r="K380" s="456"/>
      <c r="L380" s="456"/>
      <c r="M380" s="456"/>
      <c r="N380" s="456"/>
      <c r="O380" s="456"/>
      <c r="P380" s="456"/>
      <c r="Q380" s="456"/>
      <c r="R380" s="456"/>
      <c r="S380" s="456"/>
      <c r="T380" s="64"/>
      <c r="U380" s="64"/>
      <c r="V380" s="63"/>
      <c r="W380" s="63"/>
      <c r="X380" s="63"/>
      <c r="Y380" s="63"/>
      <c r="Z380" s="63"/>
      <c r="AA380" s="63"/>
      <c r="AB380" s="460">
        <f>+AB376+AB377+AB378+AB379</f>
        <v>18377085761</v>
      </c>
      <c r="AC380" s="460"/>
      <c r="AD380" s="460"/>
      <c r="AE380" s="460"/>
      <c r="AF380" s="460"/>
      <c r="AG380" s="647">
        <f>+AG376+AG377+AG378+AG379</f>
        <v>19119637297</v>
      </c>
      <c r="AH380" s="647"/>
      <c r="AI380" s="647"/>
      <c r="AJ380" s="647"/>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O380" s="7"/>
      <c r="BP380" s="7"/>
      <c r="BQ380" s="7"/>
      <c r="BR380" s="7"/>
      <c r="BS380" s="7"/>
      <c r="BT380" s="7"/>
      <c r="BU380" s="7"/>
    </row>
    <row r="381" spans="1:73" ht="19.5" customHeight="1">
      <c r="A381" s="11">
        <v>19</v>
      </c>
      <c r="B381" s="11" t="s">
        <v>529</v>
      </c>
      <c r="C381" s="192"/>
      <c r="D381" s="192"/>
      <c r="E381" s="192"/>
      <c r="F381" s="192"/>
      <c r="G381" s="192"/>
      <c r="H381" s="192"/>
      <c r="I381" s="192"/>
      <c r="J381" s="192"/>
      <c r="K381" s="192"/>
      <c r="L381" s="192"/>
      <c r="M381" s="192"/>
      <c r="N381" s="192"/>
      <c r="O381" s="192"/>
      <c r="P381" s="192"/>
      <c r="Q381" s="192"/>
      <c r="R381" s="192"/>
      <c r="S381" s="192"/>
      <c r="T381" s="64"/>
      <c r="U381" s="64"/>
      <c r="V381" s="63"/>
      <c r="W381" s="63"/>
      <c r="X381" s="63"/>
      <c r="Y381" s="63"/>
      <c r="Z381" s="63"/>
      <c r="AA381" s="63"/>
      <c r="AB381" s="456" t="s">
        <v>523</v>
      </c>
      <c r="AC381" s="456"/>
      <c r="AD381" s="456"/>
      <c r="AE381" s="456"/>
      <c r="AF381" s="456"/>
      <c r="AG381" s="466" t="s">
        <v>524</v>
      </c>
      <c r="AH381" s="466"/>
      <c r="AI381" s="466"/>
      <c r="AJ381" s="466"/>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O381" s="7"/>
      <c r="BP381" s="7"/>
      <c r="BQ381" s="7"/>
      <c r="BR381" s="7"/>
      <c r="BS381" s="7"/>
      <c r="BT381" s="7"/>
      <c r="BU381" s="7"/>
    </row>
    <row r="382" spans="2:73" ht="19.5" customHeight="1">
      <c r="B382" s="11" t="s">
        <v>414</v>
      </c>
      <c r="C382" s="646" t="s">
        <v>426</v>
      </c>
      <c r="D382" s="646"/>
      <c r="E382" s="646"/>
      <c r="F382" s="646"/>
      <c r="G382" s="646"/>
      <c r="H382" s="192"/>
      <c r="I382" s="192"/>
      <c r="J382" s="192"/>
      <c r="K382" s="192"/>
      <c r="L382" s="192"/>
      <c r="M382" s="192"/>
      <c r="N382" s="192"/>
      <c r="O382" s="192"/>
      <c r="P382" s="192"/>
      <c r="Q382" s="192"/>
      <c r="R382" s="192"/>
      <c r="S382" s="192"/>
      <c r="T382" s="64"/>
      <c r="U382" s="64"/>
      <c r="V382" s="63"/>
      <c r="W382" s="63"/>
      <c r="X382" s="63"/>
      <c r="Y382" s="63"/>
      <c r="Z382" s="63"/>
      <c r="AA382" s="63"/>
      <c r="AB382" s="456"/>
      <c r="AC382" s="456"/>
      <c r="AD382" s="456"/>
      <c r="AE382" s="456"/>
      <c r="AF382" s="456"/>
      <c r="AG382" s="466"/>
      <c r="AH382" s="466"/>
      <c r="AI382" s="466"/>
      <c r="AJ382" s="466"/>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O382" s="7"/>
      <c r="BP382" s="7"/>
      <c r="BQ382" s="7"/>
      <c r="BR382" s="7"/>
      <c r="BS382" s="7"/>
      <c r="BT382" s="7"/>
      <c r="BU382" s="7"/>
    </row>
    <row r="383" spans="2:73" ht="19.5" customHeight="1">
      <c r="B383" s="11" t="s">
        <v>405</v>
      </c>
      <c r="C383" s="462" t="s">
        <v>530</v>
      </c>
      <c r="D383" s="462"/>
      <c r="E383" s="462"/>
      <c r="F383" s="462"/>
      <c r="G383" s="462"/>
      <c r="H383" s="462"/>
      <c r="I383" s="462"/>
      <c r="J383" s="462"/>
      <c r="K383" s="462"/>
      <c r="L383" s="462"/>
      <c r="M383" s="462"/>
      <c r="N383" s="192"/>
      <c r="O383" s="192"/>
      <c r="P383" s="192"/>
      <c r="Q383" s="192"/>
      <c r="R383" s="192"/>
      <c r="S383" s="192"/>
      <c r="T383" s="64"/>
      <c r="U383" s="64"/>
      <c r="V383" s="63"/>
      <c r="W383" s="63"/>
      <c r="X383" s="63"/>
      <c r="Y383" s="63"/>
      <c r="Z383" s="63"/>
      <c r="AA383" s="63"/>
      <c r="AB383" s="469"/>
      <c r="AC383" s="469"/>
      <c r="AD383" s="469"/>
      <c r="AE383" s="469"/>
      <c r="AF383" s="469"/>
      <c r="AG383" s="465"/>
      <c r="AH383" s="465"/>
      <c r="AI383" s="465"/>
      <c r="AJ383" s="465"/>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O383" s="7"/>
      <c r="BP383" s="7"/>
      <c r="BQ383" s="7"/>
      <c r="BR383" s="7"/>
      <c r="BS383" s="7"/>
      <c r="BT383" s="7"/>
      <c r="BU383" s="7"/>
    </row>
    <row r="384" spans="2:73" ht="19.5" customHeight="1">
      <c r="B384" s="11" t="s">
        <v>405</v>
      </c>
      <c r="C384" s="462" t="s">
        <v>144</v>
      </c>
      <c r="D384" s="462"/>
      <c r="E384" s="462"/>
      <c r="F384" s="462"/>
      <c r="G384" s="462"/>
      <c r="H384" s="462"/>
      <c r="I384" s="462"/>
      <c r="J384" s="462"/>
      <c r="K384" s="462"/>
      <c r="L384" s="462"/>
      <c r="M384" s="462"/>
      <c r="N384" s="192"/>
      <c r="O384" s="192"/>
      <c r="P384" s="192"/>
      <c r="Q384" s="192"/>
      <c r="R384" s="192"/>
      <c r="S384" s="192"/>
      <c r="T384" s="64"/>
      <c r="U384" s="64"/>
      <c r="V384" s="63"/>
      <c r="W384" s="63"/>
      <c r="X384" s="63"/>
      <c r="Y384" s="63"/>
      <c r="Z384" s="63"/>
      <c r="AA384" s="63"/>
      <c r="AB384" s="467">
        <v>1969075909</v>
      </c>
      <c r="AC384" s="467"/>
      <c r="AD384" s="467"/>
      <c r="AE384" s="467"/>
      <c r="AF384" s="467"/>
      <c r="AG384" s="465">
        <v>1879116999</v>
      </c>
      <c r="AH384" s="465"/>
      <c r="AI384" s="465"/>
      <c r="AJ384" s="465"/>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O384" s="7"/>
      <c r="BP384" s="7"/>
      <c r="BQ384" s="7"/>
      <c r="BR384" s="7"/>
      <c r="BS384" s="7"/>
      <c r="BT384" s="7"/>
      <c r="BU384" s="7"/>
    </row>
    <row r="385" spans="2:73" ht="19.5" customHeight="1">
      <c r="B385" s="11" t="s">
        <v>405</v>
      </c>
      <c r="C385" s="462" t="s">
        <v>143</v>
      </c>
      <c r="D385" s="462"/>
      <c r="E385" s="462"/>
      <c r="F385" s="462"/>
      <c r="G385" s="462"/>
      <c r="H385" s="462"/>
      <c r="I385" s="462"/>
      <c r="J385" s="462"/>
      <c r="K385" s="462"/>
      <c r="L385" s="462"/>
      <c r="M385" s="462"/>
      <c r="N385" s="192"/>
      <c r="O385" s="192"/>
      <c r="P385" s="192"/>
      <c r="Q385" s="192"/>
      <c r="R385" s="192"/>
      <c r="S385" s="192"/>
      <c r="T385" s="64"/>
      <c r="U385" s="64"/>
      <c r="V385" s="63"/>
      <c r="W385" s="63"/>
      <c r="X385" s="63"/>
      <c r="Y385" s="63"/>
      <c r="Z385" s="63"/>
      <c r="AA385" s="63"/>
      <c r="AB385" s="467">
        <f>3700631046+476642340</f>
        <v>4177273386</v>
      </c>
      <c r="AC385" s="467"/>
      <c r="AD385" s="467"/>
      <c r="AE385" s="467"/>
      <c r="AF385" s="467"/>
      <c r="AG385" s="465">
        <f>4421060721+236399175</f>
        <v>4657459896</v>
      </c>
      <c r="AH385" s="465"/>
      <c r="AI385" s="465"/>
      <c r="AJ385" s="465"/>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O385" s="7"/>
      <c r="BP385" s="7"/>
      <c r="BQ385" s="7"/>
      <c r="BR385" s="7"/>
      <c r="BS385" s="7"/>
      <c r="BT385" s="7"/>
      <c r="BU385" s="7"/>
    </row>
    <row r="386" spans="2:73" ht="19.5" customHeight="1">
      <c r="B386" s="11" t="s">
        <v>405</v>
      </c>
      <c r="C386" s="462" t="s">
        <v>531</v>
      </c>
      <c r="D386" s="462"/>
      <c r="E386" s="462"/>
      <c r="F386" s="462"/>
      <c r="G386" s="462"/>
      <c r="H386" s="462"/>
      <c r="I386" s="462"/>
      <c r="J386" s="462"/>
      <c r="K386" s="462"/>
      <c r="L386" s="462"/>
      <c r="M386" s="462"/>
      <c r="N386" s="192"/>
      <c r="O386" s="192"/>
      <c r="P386" s="192"/>
      <c r="Q386" s="192"/>
      <c r="R386" s="192"/>
      <c r="S386" s="192"/>
      <c r="T386" s="64"/>
      <c r="U386" s="64"/>
      <c r="V386" s="63"/>
      <c r="W386" s="63"/>
      <c r="X386" s="63"/>
      <c r="Y386" s="63"/>
      <c r="Z386" s="63"/>
      <c r="AA386" s="63"/>
      <c r="AB386" s="467"/>
      <c r="AC386" s="467"/>
      <c r="AD386" s="467"/>
      <c r="AE386" s="467"/>
      <c r="AF386" s="467"/>
      <c r="AG386" s="465"/>
      <c r="AH386" s="465"/>
      <c r="AI386" s="465"/>
      <c r="AJ386" s="465"/>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O386" s="7"/>
      <c r="BP386" s="7"/>
      <c r="BQ386" s="7"/>
      <c r="BR386" s="7"/>
      <c r="BS386" s="7"/>
      <c r="BT386" s="7"/>
      <c r="BU386" s="7"/>
    </row>
    <row r="387" spans="2:73" ht="19.5" customHeight="1">
      <c r="B387" s="11" t="s">
        <v>405</v>
      </c>
      <c r="C387" s="462" t="s">
        <v>532</v>
      </c>
      <c r="D387" s="462"/>
      <c r="E387" s="462"/>
      <c r="F387" s="462"/>
      <c r="G387" s="462"/>
      <c r="H387" s="462"/>
      <c r="I387" s="462"/>
      <c r="J387" s="462"/>
      <c r="K387" s="462"/>
      <c r="L387" s="462"/>
      <c r="M387" s="462"/>
      <c r="N387" s="192"/>
      <c r="O387" s="192"/>
      <c r="P387" s="192"/>
      <c r="Q387" s="192"/>
      <c r="R387" s="192"/>
      <c r="S387" s="192"/>
      <c r="T387" s="64"/>
      <c r="U387" s="64"/>
      <c r="V387" s="63"/>
      <c r="W387" s="63"/>
      <c r="X387" s="63"/>
      <c r="Y387" s="63"/>
      <c r="Z387" s="63"/>
      <c r="AA387" s="63"/>
      <c r="AB387" s="467"/>
      <c r="AC387" s="467"/>
      <c r="AD387" s="467"/>
      <c r="AE387" s="467"/>
      <c r="AF387" s="467"/>
      <c r="AG387" s="465"/>
      <c r="AH387" s="465"/>
      <c r="AI387" s="465"/>
      <c r="AJ387" s="465"/>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O387" s="7"/>
      <c r="BP387" s="7"/>
      <c r="BQ387" s="7"/>
      <c r="BR387" s="7"/>
      <c r="BS387" s="7"/>
      <c r="BT387" s="7"/>
      <c r="BU387" s="7"/>
    </row>
    <row r="388" spans="2:73" ht="19.5" customHeight="1">
      <c r="B388" s="11" t="s">
        <v>405</v>
      </c>
      <c r="C388" s="462" t="s">
        <v>533</v>
      </c>
      <c r="D388" s="462"/>
      <c r="E388" s="462"/>
      <c r="F388" s="462"/>
      <c r="G388" s="462"/>
      <c r="H388" s="462"/>
      <c r="I388" s="462"/>
      <c r="J388" s="462"/>
      <c r="K388" s="462"/>
      <c r="L388" s="462"/>
      <c r="M388" s="462"/>
      <c r="N388" s="192"/>
      <c r="O388" s="192"/>
      <c r="P388" s="192"/>
      <c r="Q388" s="192"/>
      <c r="R388" s="192"/>
      <c r="S388" s="192"/>
      <c r="T388" s="64"/>
      <c r="U388" s="64"/>
      <c r="V388" s="63"/>
      <c r="W388" s="63"/>
      <c r="X388" s="63"/>
      <c r="Y388" s="63"/>
      <c r="Z388" s="63"/>
      <c r="AA388" s="63"/>
      <c r="AB388" s="467"/>
      <c r="AC388" s="467"/>
      <c r="AD388" s="467"/>
      <c r="AE388" s="467"/>
      <c r="AF388" s="467"/>
      <c r="AG388" s="465"/>
      <c r="AH388" s="465"/>
      <c r="AI388" s="465"/>
      <c r="AJ388" s="465"/>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O388" s="7"/>
      <c r="BP388" s="7"/>
      <c r="BQ388" s="7"/>
      <c r="BR388" s="7"/>
      <c r="BS388" s="7"/>
      <c r="BT388" s="7"/>
      <c r="BU388" s="7"/>
    </row>
    <row r="389" spans="3:73" ht="19.5" customHeight="1">
      <c r="C389" s="456" t="s">
        <v>17</v>
      </c>
      <c r="D389" s="456"/>
      <c r="E389" s="456"/>
      <c r="F389" s="456"/>
      <c r="G389" s="456"/>
      <c r="H389" s="456"/>
      <c r="I389" s="456"/>
      <c r="J389" s="456"/>
      <c r="K389" s="456"/>
      <c r="L389" s="456"/>
      <c r="M389" s="456"/>
      <c r="N389" s="192"/>
      <c r="O389" s="192"/>
      <c r="P389" s="192"/>
      <c r="Q389" s="192"/>
      <c r="R389" s="192"/>
      <c r="S389" s="192"/>
      <c r="T389" s="64"/>
      <c r="U389" s="64"/>
      <c r="V389" s="63"/>
      <c r="W389" s="63"/>
      <c r="X389" s="63"/>
      <c r="Y389" s="63"/>
      <c r="Z389" s="63"/>
      <c r="AA389" s="63"/>
      <c r="AB389" s="648">
        <f>+AB383+AB384+AB385+AB386+AB387+AB388</f>
        <v>6146349295</v>
      </c>
      <c r="AC389" s="648"/>
      <c r="AD389" s="648"/>
      <c r="AE389" s="648"/>
      <c r="AF389" s="648"/>
      <c r="AG389" s="652">
        <f>+AG383+AG384+AG385+AG386+AG387+AG388</f>
        <v>6536576895</v>
      </c>
      <c r="AH389" s="652"/>
      <c r="AI389" s="652"/>
      <c r="AJ389" s="652"/>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O389" s="7"/>
      <c r="BP389" s="7"/>
      <c r="BQ389" s="7"/>
      <c r="BR389" s="7"/>
      <c r="BS389" s="7"/>
      <c r="BT389" s="7"/>
      <c r="BU389" s="7"/>
    </row>
    <row r="390" spans="2:73" ht="19.5" customHeight="1">
      <c r="B390" s="11" t="s">
        <v>423</v>
      </c>
      <c r="C390" s="646" t="s">
        <v>431</v>
      </c>
      <c r="D390" s="646"/>
      <c r="E390" s="646"/>
      <c r="F390" s="646"/>
      <c r="G390" s="646"/>
      <c r="H390" s="646"/>
      <c r="I390" s="646"/>
      <c r="J390" s="192"/>
      <c r="K390" s="192"/>
      <c r="L390" s="192"/>
      <c r="M390" s="192"/>
      <c r="N390" s="192"/>
      <c r="O390" s="192"/>
      <c r="P390" s="192"/>
      <c r="Q390" s="192"/>
      <c r="R390" s="192"/>
      <c r="S390" s="192"/>
      <c r="T390" s="64"/>
      <c r="U390" s="64"/>
      <c r="V390" s="63"/>
      <c r="W390" s="63"/>
      <c r="X390" s="63"/>
      <c r="Y390" s="63"/>
      <c r="Z390" s="63"/>
      <c r="AA390" s="63"/>
      <c r="AB390" s="648"/>
      <c r="AC390" s="648"/>
      <c r="AD390" s="648"/>
      <c r="AE390" s="648"/>
      <c r="AF390" s="648"/>
      <c r="AG390" s="650"/>
      <c r="AH390" s="650"/>
      <c r="AI390" s="650"/>
      <c r="AJ390" s="650"/>
      <c r="AK390" s="215"/>
      <c r="AL390" s="203"/>
      <c r="AM390" s="203"/>
      <c r="AN390" s="204"/>
      <c r="AO390" s="204"/>
      <c r="AP390" s="204"/>
      <c r="AQ390" s="204"/>
      <c r="AR390" s="204"/>
      <c r="AS390" s="204"/>
      <c r="AT390" s="204"/>
      <c r="AU390" s="204"/>
      <c r="AV390" s="204"/>
      <c r="AW390" s="204"/>
      <c r="AX390" s="204"/>
      <c r="AY390" s="204"/>
      <c r="AZ390" s="204"/>
      <c r="BA390" s="204"/>
      <c r="BB390" s="204"/>
      <c r="BC390" s="204"/>
      <c r="BD390" s="204"/>
      <c r="BE390" s="204"/>
      <c r="BF390" s="204"/>
      <c r="BG390" s="204"/>
      <c r="BH390" s="204"/>
      <c r="BI390" s="204"/>
      <c r="BJ390" s="204"/>
      <c r="BK390" s="204"/>
      <c r="BL390" s="204"/>
      <c r="BM390" s="204"/>
      <c r="BN390" s="207"/>
      <c r="BO390" s="214"/>
      <c r="BP390" s="214"/>
      <c r="BQ390" s="214"/>
      <c r="BR390" s="214"/>
      <c r="BS390" s="214"/>
      <c r="BT390" s="214"/>
      <c r="BU390" s="214"/>
    </row>
    <row r="391" spans="2:73" ht="19.5" customHeight="1">
      <c r="B391" s="11" t="s">
        <v>405</v>
      </c>
      <c r="C391" s="63" t="s">
        <v>534</v>
      </c>
      <c r="D391" s="63"/>
      <c r="E391" s="63"/>
      <c r="F391" s="63"/>
      <c r="G391" s="63"/>
      <c r="H391" s="63"/>
      <c r="I391" s="63"/>
      <c r="J391" s="63"/>
      <c r="K391" s="63"/>
      <c r="L391" s="63"/>
      <c r="M391" s="63"/>
      <c r="N391" s="192"/>
      <c r="O391" s="192"/>
      <c r="P391" s="192"/>
      <c r="Q391" s="192"/>
      <c r="R391" s="192"/>
      <c r="S391" s="192"/>
      <c r="T391" s="64"/>
      <c r="U391" s="64"/>
      <c r="V391" s="63"/>
      <c r="W391" s="63"/>
      <c r="X391" s="63"/>
      <c r="Y391" s="63"/>
      <c r="Z391" s="63"/>
      <c r="AA391" s="63"/>
      <c r="AB391" s="649">
        <v>20000000000</v>
      </c>
      <c r="AC391" s="649"/>
      <c r="AD391" s="649"/>
      <c r="AE391" s="649"/>
      <c r="AF391" s="649"/>
      <c r="AG391" s="653">
        <v>20000000000</v>
      </c>
      <c r="AH391" s="653"/>
      <c r="AI391" s="653"/>
      <c r="AJ391" s="653"/>
      <c r="AK391" s="215"/>
      <c r="AL391" s="203"/>
      <c r="AM391" s="203"/>
      <c r="AN391" s="204"/>
      <c r="AO391" s="204"/>
      <c r="AP391" s="204"/>
      <c r="AQ391" s="204"/>
      <c r="AR391" s="204"/>
      <c r="AS391" s="204"/>
      <c r="AT391" s="204"/>
      <c r="AU391" s="204"/>
      <c r="AV391" s="204"/>
      <c r="AW391" s="204"/>
      <c r="AX391" s="204"/>
      <c r="AY391" s="204"/>
      <c r="AZ391" s="204"/>
      <c r="BA391" s="204"/>
      <c r="BB391" s="204"/>
      <c r="BC391" s="204"/>
      <c r="BD391" s="204"/>
      <c r="BE391" s="204"/>
      <c r="BF391" s="204"/>
      <c r="BG391" s="204"/>
      <c r="BH391" s="204"/>
      <c r="BI391" s="204"/>
      <c r="BJ391" s="204"/>
      <c r="BK391" s="204"/>
      <c r="BL391" s="204"/>
      <c r="BM391" s="204"/>
      <c r="BN391" s="207"/>
      <c r="BO391" s="214"/>
      <c r="BP391" s="214"/>
      <c r="BQ391" s="214"/>
      <c r="BR391" s="214"/>
      <c r="BS391" s="214"/>
      <c r="BT391" s="214"/>
      <c r="BU391" s="214"/>
    </row>
    <row r="392" spans="2:73" ht="19.5" customHeight="1">
      <c r="B392" s="11" t="s">
        <v>405</v>
      </c>
      <c r="C392" s="63" t="s">
        <v>535</v>
      </c>
      <c r="D392" s="63"/>
      <c r="E392" s="63"/>
      <c r="F392" s="63"/>
      <c r="G392" s="63"/>
      <c r="H392" s="63"/>
      <c r="I392" s="63"/>
      <c r="J392" s="63"/>
      <c r="K392" s="63"/>
      <c r="L392" s="63"/>
      <c r="M392" s="63"/>
      <c r="N392" s="63"/>
      <c r="O392" s="63"/>
      <c r="P392" s="63"/>
      <c r="Q392" s="63"/>
      <c r="R392" s="64"/>
      <c r="S392" s="64"/>
      <c r="T392" s="64"/>
      <c r="U392" s="64"/>
      <c r="V392" s="63"/>
      <c r="W392" s="63"/>
      <c r="X392" s="63"/>
      <c r="Y392" s="63"/>
      <c r="Z392" s="63"/>
      <c r="AA392" s="63"/>
      <c r="AB392" s="649">
        <v>258831653</v>
      </c>
      <c r="AC392" s="649"/>
      <c r="AD392" s="649"/>
      <c r="AE392" s="649"/>
      <c r="AF392" s="649"/>
      <c r="AG392" s="653">
        <v>238831653</v>
      </c>
      <c r="AH392" s="653"/>
      <c r="AI392" s="653"/>
      <c r="AJ392" s="653"/>
      <c r="AK392" s="215"/>
      <c r="AL392" s="203"/>
      <c r="AM392" s="203"/>
      <c r="AN392" s="204"/>
      <c r="AO392" s="204"/>
      <c r="AP392" s="204"/>
      <c r="AQ392" s="204"/>
      <c r="AR392" s="204"/>
      <c r="AS392" s="204"/>
      <c r="AT392" s="204"/>
      <c r="AU392" s="204"/>
      <c r="AV392" s="204"/>
      <c r="AW392" s="204"/>
      <c r="AX392" s="204"/>
      <c r="AY392" s="204"/>
      <c r="AZ392" s="204"/>
      <c r="BA392" s="204"/>
      <c r="BB392" s="204"/>
      <c r="BC392" s="204"/>
      <c r="BD392" s="204"/>
      <c r="BE392" s="204"/>
      <c r="BF392" s="204"/>
      <c r="BG392" s="204"/>
      <c r="BH392" s="204"/>
      <c r="BI392" s="204"/>
      <c r="BJ392" s="204"/>
      <c r="BK392" s="204"/>
      <c r="BL392" s="204"/>
      <c r="BM392" s="204"/>
      <c r="BN392" s="207"/>
      <c r="BO392" s="214"/>
      <c r="BP392" s="214"/>
      <c r="BQ392" s="214"/>
      <c r="BR392" s="214"/>
      <c r="BS392" s="214"/>
      <c r="BT392" s="214"/>
      <c r="BU392" s="214"/>
    </row>
    <row r="393" spans="3:73" ht="19.5" customHeight="1">
      <c r="C393" s="456" t="s">
        <v>17</v>
      </c>
      <c r="D393" s="456"/>
      <c r="E393" s="456"/>
      <c r="F393" s="456"/>
      <c r="G393" s="456"/>
      <c r="H393" s="456"/>
      <c r="I393" s="456"/>
      <c r="J393" s="456"/>
      <c r="K393" s="456"/>
      <c r="L393" s="456"/>
      <c r="M393" s="456"/>
      <c r="N393" s="63"/>
      <c r="O393" s="63"/>
      <c r="P393" s="63"/>
      <c r="Q393" s="63"/>
      <c r="R393" s="64"/>
      <c r="S393" s="64"/>
      <c r="T393" s="64"/>
      <c r="U393" s="64"/>
      <c r="V393" s="63"/>
      <c r="W393" s="63"/>
      <c r="X393" s="63"/>
      <c r="Y393" s="63"/>
      <c r="Z393" s="63"/>
      <c r="AA393" s="63"/>
      <c r="AB393" s="648">
        <f>+AB391+AB392</f>
        <v>20258831653</v>
      </c>
      <c r="AC393" s="648"/>
      <c r="AD393" s="648"/>
      <c r="AE393" s="648"/>
      <c r="AF393" s="648"/>
      <c r="AG393" s="650">
        <f>+AG391+AG392</f>
        <v>20238831653</v>
      </c>
      <c r="AH393" s="650"/>
      <c r="AI393" s="650"/>
      <c r="AJ393" s="650"/>
      <c r="AK393" s="215"/>
      <c r="AL393" s="203"/>
      <c r="AM393" s="203"/>
      <c r="AN393" s="204"/>
      <c r="AO393" s="204"/>
      <c r="AP393" s="204"/>
      <c r="AQ393" s="204"/>
      <c r="AR393" s="204"/>
      <c r="AS393" s="204"/>
      <c r="AT393" s="204"/>
      <c r="AU393" s="204"/>
      <c r="AV393" s="204"/>
      <c r="AW393" s="204"/>
      <c r="AX393" s="204"/>
      <c r="AY393" s="204"/>
      <c r="AZ393" s="204"/>
      <c r="BA393" s="204"/>
      <c r="BB393" s="204"/>
      <c r="BC393" s="204"/>
      <c r="BD393" s="204"/>
      <c r="BE393" s="204"/>
      <c r="BF393" s="204"/>
      <c r="BG393" s="204"/>
      <c r="BH393" s="204"/>
      <c r="BI393" s="204"/>
      <c r="BJ393" s="204"/>
      <c r="BK393" s="204"/>
      <c r="BL393" s="204"/>
      <c r="BM393" s="204"/>
      <c r="BN393" s="207"/>
      <c r="BO393" s="214"/>
      <c r="BP393" s="214"/>
      <c r="BQ393" s="214"/>
      <c r="BR393" s="214"/>
      <c r="BS393" s="214"/>
      <c r="BT393" s="214"/>
      <c r="BU393" s="214"/>
    </row>
    <row r="394" spans="2:73" ht="19.5" customHeight="1">
      <c r="B394" s="11" t="s">
        <v>436</v>
      </c>
      <c r="C394" s="66" t="s">
        <v>536</v>
      </c>
      <c r="D394" s="63"/>
      <c r="E394" s="63"/>
      <c r="F394" s="63"/>
      <c r="G394" s="63"/>
      <c r="H394" s="63"/>
      <c r="I394" s="63"/>
      <c r="J394" s="63"/>
      <c r="K394" s="63"/>
      <c r="L394" s="63"/>
      <c r="M394" s="63"/>
      <c r="N394" s="63"/>
      <c r="O394" s="63"/>
      <c r="P394" s="63"/>
      <c r="Q394" s="63"/>
      <c r="R394" s="64"/>
      <c r="S394" s="64"/>
      <c r="T394" s="64"/>
      <c r="U394" s="64"/>
      <c r="V394" s="63"/>
      <c r="W394" s="63"/>
      <c r="X394" s="63"/>
      <c r="Y394" s="63"/>
      <c r="Z394" s="63"/>
      <c r="AA394" s="63"/>
      <c r="AB394" s="468"/>
      <c r="AC394" s="468"/>
      <c r="AD394" s="468"/>
      <c r="AE394" s="468"/>
      <c r="AF394" s="468"/>
      <c r="AG394" s="651"/>
      <c r="AH394" s="651"/>
      <c r="AI394" s="651"/>
      <c r="AJ394" s="651"/>
      <c r="AK394" s="215"/>
      <c r="AL394" s="203"/>
      <c r="AM394" s="203"/>
      <c r="AN394" s="204"/>
      <c r="AO394" s="204"/>
      <c r="AP394" s="204"/>
      <c r="AQ394" s="204"/>
      <c r="AR394" s="204"/>
      <c r="AS394" s="204"/>
      <c r="AT394" s="204"/>
      <c r="AU394" s="204"/>
      <c r="AV394" s="204"/>
      <c r="AW394" s="204"/>
      <c r="AX394" s="204"/>
      <c r="AY394" s="204"/>
      <c r="AZ394" s="204"/>
      <c r="BA394" s="204"/>
      <c r="BB394" s="204"/>
      <c r="BC394" s="204"/>
      <c r="BD394" s="204"/>
      <c r="BE394" s="204"/>
      <c r="BF394" s="204"/>
      <c r="BG394" s="204"/>
      <c r="BH394" s="204"/>
      <c r="BI394" s="204"/>
      <c r="BJ394" s="204"/>
      <c r="BK394" s="204"/>
      <c r="BL394" s="204"/>
      <c r="BM394" s="204"/>
      <c r="BN394" s="207"/>
      <c r="BO394" s="214"/>
      <c r="BP394" s="214"/>
      <c r="BQ394" s="214"/>
      <c r="BR394" s="214"/>
      <c r="BS394" s="214"/>
      <c r="BT394" s="214"/>
      <c r="BU394" s="214"/>
    </row>
    <row r="395" spans="1:73" ht="19.5" customHeight="1">
      <c r="A395" s="11">
        <v>21</v>
      </c>
      <c r="B395" s="11" t="s">
        <v>537</v>
      </c>
      <c r="C395" s="63"/>
      <c r="D395" s="63"/>
      <c r="E395" s="63"/>
      <c r="F395" s="63"/>
      <c r="G395" s="63"/>
      <c r="H395" s="63"/>
      <c r="I395" s="63"/>
      <c r="J395" s="63"/>
      <c r="K395" s="63"/>
      <c r="L395" s="63"/>
      <c r="M395" s="63"/>
      <c r="N395" s="63"/>
      <c r="O395" s="63"/>
      <c r="P395" s="63"/>
      <c r="Q395" s="63"/>
      <c r="R395" s="64"/>
      <c r="S395" s="64"/>
      <c r="T395" s="64"/>
      <c r="U395" s="64"/>
      <c r="V395" s="63"/>
      <c r="W395" s="63"/>
      <c r="X395" s="63"/>
      <c r="Y395" s="63"/>
      <c r="Z395" s="63"/>
      <c r="AA395" s="63"/>
      <c r="AB395" s="456" t="s">
        <v>523</v>
      </c>
      <c r="AC395" s="456"/>
      <c r="AD395" s="456"/>
      <c r="AE395" s="456"/>
      <c r="AF395" s="456"/>
      <c r="AG395" s="466" t="s">
        <v>524</v>
      </c>
      <c r="AH395" s="466"/>
      <c r="AI395" s="466"/>
      <c r="AJ395" s="466"/>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O395" s="7"/>
      <c r="BP395" s="7"/>
      <c r="BQ395" s="7"/>
      <c r="BR395" s="7"/>
      <c r="BS395" s="7"/>
      <c r="BT395" s="7"/>
      <c r="BU395" s="7"/>
    </row>
    <row r="396" spans="2:73" ht="19.5" customHeight="1">
      <c r="B396" s="11" t="s">
        <v>414</v>
      </c>
      <c r="C396" s="66" t="s">
        <v>426</v>
      </c>
      <c r="D396" s="63"/>
      <c r="E396" s="63"/>
      <c r="F396" s="63"/>
      <c r="G396" s="63"/>
      <c r="H396" s="63"/>
      <c r="I396" s="63"/>
      <c r="J396" s="63"/>
      <c r="K396" s="63"/>
      <c r="L396" s="63"/>
      <c r="M396" s="63"/>
      <c r="N396" s="63"/>
      <c r="O396" s="63"/>
      <c r="P396" s="63"/>
      <c r="Q396" s="63"/>
      <c r="R396" s="64"/>
      <c r="S396" s="64"/>
      <c r="T396" s="64"/>
      <c r="U396" s="64"/>
      <c r="V396" s="63"/>
      <c r="W396" s="63"/>
      <c r="X396" s="63"/>
      <c r="Y396" s="63"/>
      <c r="Z396" s="63"/>
      <c r="AA396" s="63"/>
      <c r="AB396" s="467"/>
      <c r="AC396" s="467"/>
      <c r="AD396" s="467"/>
      <c r="AE396" s="467"/>
      <c r="AF396" s="467"/>
      <c r="AG396" s="477"/>
      <c r="AH396" s="477"/>
      <c r="AI396" s="477"/>
      <c r="AJ396" s="477"/>
      <c r="AK396" s="215"/>
      <c r="AL396" s="203"/>
      <c r="AM396" s="203"/>
      <c r="AN396" s="204"/>
      <c r="AO396" s="204"/>
      <c r="AP396" s="204"/>
      <c r="AQ396" s="204"/>
      <c r="AR396" s="204"/>
      <c r="AS396" s="204"/>
      <c r="AT396" s="204"/>
      <c r="AU396" s="204"/>
      <c r="AV396" s="204"/>
      <c r="AW396" s="204"/>
      <c r="AX396" s="204"/>
      <c r="AY396" s="204"/>
      <c r="AZ396" s="204"/>
      <c r="BA396" s="204"/>
      <c r="BB396" s="204"/>
      <c r="BC396" s="204"/>
      <c r="BD396" s="204"/>
      <c r="BE396" s="204"/>
      <c r="BF396" s="204"/>
      <c r="BG396" s="204"/>
      <c r="BH396" s="204"/>
      <c r="BI396" s="204"/>
      <c r="BJ396" s="204"/>
      <c r="BK396" s="204"/>
      <c r="BL396" s="204"/>
      <c r="BM396" s="204"/>
      <c r="BN396" s="207"/>
      <c r="BO396" s="214"/>
      <c r="BP396" s="214"/>
      <c r="BQ396" s="214"/>
      <c r="BR396" s="214"/>
      <c r="BS396" s="214"/>
      <c r="BT396" s="214"/>
      <c r="BU396" s="214"/>
    </row>
    <row r="397" spans="2:73" ht="19.5" customHeight="1">
      <c r="B397" s="11" t="s">
        <v>405</v>
      </c>
      <c r="C397" s="63" t="s">
        <v>538</v>
      </c>
      <c r="D397" s="63"/>
      <c r="E397" s="63"/>
      <c r="F397" s="63"/>
      <c r="G397" s="63"/>
      <c r="H397" s="63"/>
      <c r="I397" s="63"/>
      <c r="J397" s="63"/>
      <c r="K397" s="63"/>
      <c r="L397" s="63"/>
      <c r="M397" s="63"/>
      <c r="N397" s="63"/>
      <c r="O397" s="63"/>
      <c r="P397" s="63"/>
      <c r="Q397" s="63"/>
      <c r="R397" s="64"/>
      <c r="S397" s="64"/>
      <c r="T397" s="64"/>
      <c r="U397" s="64"/>
      <c r="V397" s="63"/>
      <c r="W397" s="63"/>
      <c r="X397" s="63"/>
      <c r="Y397" s="63"/>
      <c r="Z397" s="63"/>
      <c r="AA397" s="63"/>
      <c r="AB397" s="649">
        <v>1453454012</v>
      </c>
      <c r="AC397" s="649"/>
      <c r="AD397" s="649"/>
      <c r="AE397" s="649"/>
      <c r="AF397" s="649"/>
      <c r="AG397" s="649">
        <v>365540835</v>
      </c>
      <c r="AH397" s="649"/>
      <c r="AI397" s="649"/>
      <c r="AJ397" s="649"/>
      <c r="AK397" s="215"/>
      <c r="AL397" s="203"/>
      <c r="AM397" s="203"/>
      <c r="AN397" s="204"/>
      <c r="AO397" s="204"/>
      <c r="AP397" s="204"/>
      <c r="AQ397" s="204"/>
      <c r="AR397" s="204"/>
      <c r="AS397" s="204"/>
      <c r="AT397" s="204"/>
      <c r="AU397" s="204"/>
      <c r="AV397" s="204"/>
      <c r="AW397" s="204"/>
      <c r="AX397" s="204"/>
      <c r="AY397" s="204"/>
      <c r="AZ397" s="204"/>
      <c r="BA397" s="204"/>
      <c r="BB397" s="204"/>
      <c r="BC397" s="204"/>
      <c r="BD397" s="204"/>
      <c r="BE397" s="204"/>
      <c r="BF397" s="204"/>
      <c r="BG397" s="204"/>
      <c r="BH397" s="204"/>
      <c r="BI397" s="204"/>
      <c r="BJ397" s="204"/>
      <c r="BK397" s="204"/>
      <c r="BL397" s="204"/>
      <c r="BM397" s="204"/>
      <c r="BN397" s="207"/>
      <c r="BO397" s="214"/>
      <c r="BP397" s="214"/>
      <c r="BQ397" s="214"/>
      <c r="BR397" s="214"/>
      <c r="BS397" s="214"/>
      <c r="BT397" s="214"/>
      <c r="BU397" s="214"/>
    </row>
    <row r="398" spans="2:73" ht="19.5" customHeight="1">
      <c r="B398" s="11" t="s">
        <v>405</v>
      </c>
      <c r="C398" s="63" t="s">
        <v>539</v>
      </c>
      <c r="D398" s="63"/>
      <c r="E398" s="63"/>
      <c r="F398" s="63"/>
      <c r="G398" s="63"/>
      <c r="H398" s="63"/>
      <c r="I398" s="63"/>
      <c r="J398" s="63"/>
      <c r="K398" s="63"/>
      <c r="L398" s="63"/>
      <c r="M398" s="63"/>
      <c r="N398" s="63"/>
      <c r="O398" s="63"/>
      <c r="P398" s="63"/>
      <c r="Q398" s="63"/>
      <c r="R398" s="64"/>
      <c r="S398" s="64"/>
      <c r="T398" s="64"/>
      <c r="U398" s="64"/>
      <c r="V398" s="63"/>
      <c r="W398" s="63"/>
      <c r="X398" s="63"/>
      <c r="Y398" s="63"/>
      <c r="Z398" s="63"/>
      <c r="AA398" s="63"/>
      <c r="AB398" s="467"/>
      <c r="AC398" s="467"/>
      <c r="AD398" s="467"/>
      <c r="AE398" s="467"/>
      <c r="AF398" s="467"/>
      <c r="AG398" s="477"/>
      <c r="AH398" s="477"/>
      <c r="AI398" s="477"/>
      <c r="AJ398" s="477"/>
      <c r="AK398" s="215"/>
      <c r="AL398" s="203"/>
      <c r="AM398" s="203"/>
      <c r="AN398" s="204"/>
      <c r="AO398" s="204"/>
      <c r="AP398" s="204"/>
      <c r="AQ398" s="204"/>
      <c r="AR398" s="204"/>
      <c r="AS398" s="204"/>
      <c r="AT398" s="204"/>
      <c r="AU398" s="204"/>
      <c r="AV398" s="204"/>
      <c r="AW398" s="204"/>
      <c r="AX398" s="204"/>
      <c r="AY398" s="204"/>
      <c r="AZ398" s="204"/>
      <c r="BA398" s="204"/>
      <c r="BB398" s="204"/>
      <c r="BC398" s="204"/>
      <c r="BD398" s="204"/>
      <c r="BE398" s="204"/>
      <c r="BF398" s="204"/>
      <c r="BG398" s="204"/>
      <c r="BH398" s="204"/>
      <c r="BI398" s="204"/>
      <c r="BJ398" s="204"/>
      <c r="BK398" s="204"/>
      <c r="BL398" s="204"/>
      <c r="BM398" s="204"/>
      <c r="BN398" s="207"/>
      <c r="BO398" s="214"/>
      <c r="BP398" s="214"/>
      <c r="BQ398" s="214"/>
      <c r="BR398" s="214"/>
      <c r="BS398" s="214"/>
      <c r="BT398" s="214"/>
      <c r="BU398" s="214"/>
    </row>
    <row r="399" spans="2:73" ht="19.5" customHeight="1">
      <c r="B399" s="11" t="s">
        <v>405</v>
      </c>
      <c r="C399" s="63" t="s">
        <v>540</v>
      </c>
      <c r="D399" s="63"/>
      <c r="E399" s="63"/>
      <c r="F399" s="63"/>
      <c r="G399" s="63"/>
      <c r="H399" s="63"/>
      <c r="I399" s="63"/>
      <c r="J399" s="63"/>
      <c r="K399" s="63"/>
      <c r="L399" s="63"/>
      <c r="M399" s="63"/>
      <c r="N399" s="63"/>
      <c r="O399" s="63"/>
      <c r="P399" s="63"/>
      <c r="Q399" s="63"/>
      <c r="R399" s="64"/>
      <c r="S399" s="64"/>
      <c r="T399" s="64"/>
      <c r="U399" s="64"/>
      <c r="V399" s="63"/>
      <c r="W399" s="63"/>
      <c r="X399" s="63"/>
      <c r="Y399" s="63"/>
      <c r="Z399" s="63"/>
      <c r="AA399" s="63"/>
      <c r="AB399" s="649">
        <v>916391000</v>
      </c>
      <c r="AC399" s="649"/>
      <c r="AD399" s="649"/>
      <c r="AE399" s="649"/>
      <c r="AF399" s="649"/>
      <c r="AG399" s="477"/>
      <c r="AH399" s="477"/>
      <c r="AI399" s="477"/>
      <c r="AJ399" s="477"/>
      <c r="AK399" s="215"/>
      <c r="AL399" s="203"/>
      <c r="AM399" s="203"/>
      <c r="AN399" s="204"/>
      <c r="AO399" s="204"/>
      <c r="AP399" s="204"/>
      <c r="AQ399" s="204"/>
      <c r="AR399" s="204"/>
      <c r="AS399" s="204"/>
      <c r="AT399" s="204"/>
      <c r="AU399" s="204"/>
      <c r="AV399" s="204"/>
      <c r="AW399" s="204"/>
      <c r="AX399" s="204"/>
      <c r="AY399" s="204"/>
      <c r="AZ399" s="204"/>
      <c r="BA399" s="204"/>
      <c r="BB399" s="204"/>
      <c r="BC399" s="204"/>
      <c r="BD399" s="204"/>
      <c r="BE399" s="204"/>
      <c r="BF399" s="204"/>
      <c r="BG399" s="204"/>
      <c r="BH399" s="204"/>
      <c r="BI399" s="204"/>
      <c r="BJ399" s="204"/>
      <c r="BK399" s="204"/>
      <c r="BL399" s="204"/>
      <c r="BM399" s="204"/>
      <c r="BN399" s="207"/>
      <c r="BO399" s="214"/>
      <c r="BP399" s="214"/>
      <c r="BQ399" s="214"/>
      <c r="BR399" s="214"/>
      <c r="BS399" s="214"/>
      <c r="BT399" s="214"/>
      <c r="BU399" s="214"/>
    </row>
    <row r="400" spans="3:73" ht="19.5" customHeight="1">
      <c r="C400" s="456" t="s">
        <v>17</v>
      </c>
      <c r="D400" s="456"/>
      <c r="E400" s="456"/>
      <c r="F400" s="456"/>
      <c r="G400" s="456"/>
      <c r="H400" s="456"/>
      <c r="I400" s="456"/>
      <c r="J400" s="456"/>
      <c r="K400" s="456"/>
      <c r="L400" s="456"/>
      <c r="M400" s="456"/>
      <c r="N400" s="456"/>
      <c r="O400" s="456"/>
      <c r="P400" s="63"/>
      <c r="Q400" s="63"/>
      <c r="R400" s="64"/>
      <c r="S400" s="64"/>
      <c r="T400" s="64"/>
      <c r="U400" s="64"/>
      <c r="V400" s="63"/>
      <c r="W400" s="63"/>
      <c r="X400" s="63"/>
      <c r="Y400" s="63"/>
      <c r="Z400" s="63"/>
      <c r="AA400" s="63"/>
      <c r="AB400" s="648">
        <f>+AB397+AB398+AB399</f>
        <v>2369845012</v>
      </c>
      <c r="AC400" s="648"/>
      <c r="AD400" s="648"/>
      <c r="AE400" s="648"/>
      <c r="AF400" s="648"/>
      <c r="AG400" s="648">
        <f>+AG397+AG398+AG399</f>
        <v>365540835</v>
      </c>
      <c r="AH400" s="648"/>
      <c r="AI400" s="648"/>
      <c r="AJ400" s="648"/>
      <c r="AK400" s="215"/>
      <c r="AL400" s="203"/>
      <c r="AM400" s="203"/>
      <c r="AN400" s="204"/>
      <c r="AO400" s="204"/>
      <c r="AP400" s="204"/>
      <c r="AQ400" s="204"/>
      <c r="AR400" s="204"/>
      <c r="AS400" s="204"/>
      <c r="AT400" s="204"/>
      <c r="AU400" s="204"/>
      <c r="AV400" s="204"/>
      <c r="AW400" s="204"/>
      <c r="AX400" s="204"/>
      <c r="AY400" s="204"/>
      <c r="AZ400" s="204"/>
      <c r="BA400" s="204"/>
      <c r="BB400" s="204"/>
      <c r="BC400" s="204"/>
      <c r="BD400" s="204"/>
      <c r="BE400" s="204"/>
      <c r="BF400" s="204"/>
      <c r="BG400" s="204"/>
      <c r="BH400" s="204"/>
      <c r="BI400" s="204"/>
      <c r="BJ400" s="204"/>
      <c r="BK400" s="204"/>
      <c r="BL400" s="204"/>
      <c r="BM400" s="204"/>
      <c r="BN400" s="207"/>
      <c r="BO400" s="214"/>
      <c r="BP400" s="214"/>
      <c r="BQ400" s="214"/>
      <c r="BR400" s="214"/>
      <c r="BS400" s="214"/>
      <c r="BT400" s="214"/>
      <c r="BU400" s="214"/>
    </row>
    <row r="401" spans="2:73" ht="19.5" customHeight="1">
      <c r="B401" s="11" t="s">
        <v>423</v>
      </c>
      <c r="C401" s="66" t="s">
        <v>431</v>
      </c>
      <c r="D401" s="63"/>
      <c r="E401" s="63"/>
      <c r="F401" s="63"/>
      <c r="G401" s="63"/>
      <c r="H401" s="63"/>
      <c r="I401" s="63"/>
      <c r="J401" s="63"/>
      <c r="K401" s="63"/>
      <c r="L401" s="63"/>
      <c r="M401" s="63"/>
      <c r="N401" s="63"/>
      <c r="O401" s="63"/>
      <c r="P401" s="63"/>
      <c r="Q401" s="63"/>
      <c r="R401" s="64"/>
      <c r="S401" s="64"/>
      <c r="T401" s="64"/>
      <c r="U401" s="64"/>
      <c r="V401" s="63"/>
      <c r="W401" s="63"/>
      <c r="X401" s="63"/>
      <c r="Y401" s="63"/>
      <c r="Z401" s="63"/>
      <c r="AA401" s="63"/>
      <c r="AB401" s="467"/>
      <c r="AC401" s="467"/>
      <c r="AD401" s="467"/>
      <c r="AE401" s="467"/>
      <c r="AF401" s="467"/>
      <c r="AG401" s="477"/>
      <c r="AH401" s="477"/>
      <c r="AI401" s="477"/>
      <c r="AJ401" s="477"/>
      <c r="AK401" s="215"/>
      <c r="AL401" s="203"/>
      <c r="AM401" s="203"/>
      <c r="AN401" s="204"/>
      <c r="AO401" s="204"/>
      <c r="AP401" s="204"/>
      <c r="AQ401" s="204"/>
      <c r="AR401" s="204"/>
      <c r="AS401" s="204"/>
      <c r="AT401" s="204"/>
      <c r="AU401" s="204"/>
      <c r="AV401" s="204"/>
      <c r="AW401" s="204"/>
      <c r="AX401" s="204"/>
      <c r="AY401" s="204"/>
      <c r="AZ401" s="204"/>
      <c r="BA401" s="204"/>
      <c r="BB401" s="204"/>
      <c r="BC401" s="204"/>
      <c r="BD401" s="204"/>
      <c r="BE401" s="204"/>
      <c r="BF401" s="204"/>
      <c r="BG401" s="204"/>
      <c r="BH401" s="204"/>
      <c r="BI401" s="204"/>
      <c r="BJ401" s="204"/>
      <c r="BK401" s="204"/>
      <c r="BL401" s="204"/>
      <c r="BM401" s="204"/>
      <c r="BN401" s="207"/>
      <c r="BO401" s="214"/>
      <c r="BP401" s="214"/>
      <c r="BQ401" s="214"/>
      <c r="BR401" s="214"/>
      <c r="BS401" s="214"/>
      <c r="BT401" s="214"/>
      <c r="BU401" s="214"/>
    </row>
    <row r="402" spans="2:73" ht="19.5" customHeight="1">
      <c r="B402" s="11" t="s">
        <v>405</v>
      </c>
      <c r="C402" s="63" t="s">
        <v>538</v>
      </c>
      <c r="D402" s="63"/>
      <c r="E402" s="63"/>
      <c r="F402" s="63"/>
      <c r="G402" s="63"/>
      <c r="H402" s="63"/>
      <c r="I402" s="63"/>
      <c r="J402" s="63"/>
      <c r="K402" s="63"/>
      <c r="L402" s="63"/>
      <c r="M402" s="63"/>
      <c r="N402" s="63"/>
      <c r="O402" s="63"/>
      <c r="P402" s="63"/>
      <c r="Q402" s="63"/>
      <c r="R402" s="64"/>
      <c r="S402" s="64"/>
      <c r="T402" s="64"/>
      <c r="U402" s="64"/>
      <c r="V402" s="63"/>
      <c r="W402" s="63"/>
      <c r="X402" s="63"/>
      <c r="Y402" s="63"/>
      <c r="Z402" s="63"/>
      <c r="AA402" s="63"/>
      <c r="AB402" s="469"/>
      <c r="AC402" s="469"/>
      <c r="AD402" s="469"/>
      <c r="AE402" s="469"/>
      <c r="AF402" s="469"/>
      <c r="AG402" s="465"/>
      <c r="AH402" s="465"/>
      <c r="AI402" s="465"/>
      <c r="AJ402" s="465"/>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O402" s="7"/>
      <c r="BP402" s="7"/>
      <c r="BQ402" s="7"/>
      <c r="BR402" s="7"/>
      <c r="BS402" s="7"/>
      <c r="BT402" s="7"/>
      <c r="BU402" s="7"/>
    </row>
    <row r="403" spans="2:73" ht="19.5" customHeight="1">
      <c r="B403" s="11" t="s">
        <v>405</v>
      </c>
      <c r="C403" s="63" t="s">
        <v>539</v>
      </c>
      <c r="D403" s="63"/>
      <c r="E403" s="63"/>
      <c r="F403" s="63"/>
      <c r="G403" s="63"/>
      <c r="H403" s="63"/>
      <c r="I403" s="63"/>
      <c r="J403" s="63"/>
      <c r="K403" s="63"/>
      <c r="L403" s="63"/>
      <c r="M403" s="63"/>
      <c r="N403" s="63"/>
      <c r="O403" s="63"/>
      <c r="P403" s="63"/>
      <c r="Q403" s="63"/>
      <c r="R403" s="64"/>
      <c r="S403" s="64"/>
      <c r="T403" s="64"/>
      <c r="U403" s="64"/>
      <c r="V403" s="63"/>
      <c r="W403" s="63"/>
      <c r="X403" s="63"/>
      <c r="Y403" s="63"/>
      <c r="Z403" s="63"/>
      <c r="AA403" s="63"/>
      <c r="AB403" s="469"/>
      <c r="AC403" s="469"/>
      <c r="AD403" s="469"/>
      <c r="AE403" s="469"/>
      <c r="AF403" s="469"/>
      <c r="AG403" s="465"/>
      <c r="AH403" s="465"/>
      <c r="AI403" s="465"/>
      <c r="AJ403" s="465"/>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O403" s="7"/>
      <c r="BP403" s="7"/>
      <c r="BQ403" s="7"/>
      <c r="BR403" s="7"/>
      <c r="BS403" s="7"/>
      <c r="BT403" s="7"/>
      <c r="BU403" s="7"/>
    </row>
    <row r="404" spans="2:73" ht="19.5" customHeight="1">
      <c r="B404" s="11" t="s">
        <v>405</v>
      </c>
      <c r="C404" s="63" t="s">
        <v>540</v>
      </c>
      <c r="D404" s="63"/>
      <c r="E404" s="63"/>
      <c r="F404" s="63"/>
      <c r="G404" s="63"/>
      <c r="H404" s="63"/>
      <c r="I404" s="63"/>
      <c r="J404" s="63"/>
      <c r="K404" s="63"/>
      <c r="L404" s="63"/>
      <c r="M404" s="63"/>
      <c r="N404" s="63"/>
      <c r="O404" s="63"/>
      <c r="P404" s="63"/>
      <c r="Q404" s="63"/>
      <c r="R404" s="64"/>
      <c r="S404" s="64"/>
      <c r="T404" s="64"/>
      <c r="U404" s="64"/>
      <c r="V404" s="63"/>
      <c r="W404" s="63"/>
      <c r="X404" s="63"/>
      <c r="Y404" s="63"/>
      <c r="Z404" s="63"/>
      <c r="AA404" s="63"/>
      <c r="AB404" s="469"/>
      <c r="AC404" s="469"/>
      <c r="AD404" s="469"/>
      <c r="AE404" s="469"/>
      <c r="AF404" s="469"/>
      <c r="AG404" s="465"/>
      <c r="AH404" s="465"/>
      <c r="AI404" s="465"/>
      <c r="AJ404" s="465"/>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O404" s="7"/>
      <c r="BP404" s="7"/>
      <c r="BQ404" s="7"/>
      <c r="BR404" s="7"/>
      <c r="BS404" s="7"/>
      <c r="BT404" s="7"/>
      <c r="BU404" s="7"/>
    </row>
    <row r="405" spans="3:73" ht="19.5" customHeight="1">
      <c r="C405" s="456" t="s">
        <v>17</v>
      </c>
      <c r="D405" s="456"/>
      <c r="E405" s="456"/>
      <c r="F405" s="456"/>
      <c r="G405" s="456"/>
      <c r="H405" s="456"/>
      <c r="I405" s="456"/>
      <c r="J405" s="456"/>
      <c r="K405" s="456"/>
      <c r="L405" s="456"/>
      <c r="M405" s="456"/>
      <c r="N405" s="456"/>
      <c r="O405" s="456"/>
      <c r="P405" s="63"/>
      <c r="Q405" s="63"/>
      <c r="R405" s="64"/>
      <c r="S405" s="64"/>
      <c r="T405" s="64"/>
      <c r="U405" s="64"/>
      <c r="V405" s="63"/>
      <c r="W405" s="63"/>
      <c r="X405" s="63"/>
      <c r="Y405" s="63"/>
      <c r="Z405" s="63"/>
      <c r="AA405" s="63"/>
      <c r="AB405" s="456">
        <f>+AB402+AB403+AB404</f>
        <v>0</v>
      </c>
      <c r="AC405" s="456"/>
      <c r="AD405" s="456"/>
      <c r="AE405" s="456"/>
      <c r="AF405" s="456"/>
      <c r="AG405" s="466">
        <v>0</v>
      </c>
      <c r="AH405" s="466"/>
      <c r="AI405" s="466"/>
      <c r="AJ405" s="466"/>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O405" s="7"/>
      <c r="BP405" s="7"/>
      <c r="BQ405" s="7"/>
      <c r="BR405" s="7"/>
      <c r="BS405" s="7"/>
      <c r="BT405" s="7"/>
      <c r="BU405" s="7"/>
    </row>
    <row r="406" spans="1:73" ht="19.5" customHeight="1">
      <c r="A406" s="11">
        <v>23</v>
      </c>
      <c r="B406" s="11" t="s">
        <v>147</v>
      </c>
      <c r="C406" s="63"/>
      <c r="D406" s="63"/>
      <c r="E406" s="63"/>
      <c r="F406" s="63"/>
      <c r="G406" s="63"/>
      <c r="H406" s="63"/>
      <c r="I406" s="63"/>
      <c r="J406" s="63"/>
      <c r="K406" s="63"/>
      <c r="L406" s="63"/>
      <c r="M406" s="63"/>
      <c r="N406" s="63"/>
      <c r="O406" s="63"/>
      <c r="P406" s="63"/>
      <c r="Q406" s="63"/>
      <c r="R406" s="64"/>
      <c r="S406" s="64"/>
      <c r="T406" s="64"/>
      <c r="U406" s="64"/>
      <c r="V406" s="63"/>
      <c r="W406" s="63"/>
      <c r="X406" s="63"/>
      <c r="Y406" s="63"/>
      <c r="Z406" s="63"/>
      <c r="AA406" s="63"/>
      <c r="AB406" s="63"/>
      <c r="AE406" s="7"/>
      <c r="AF406" s="7"/>
      <c r="AG406" s="7"/>
      <c r="AH406" s="7"/>
      <c r="AI406" s="7"/>
      <c r="AJ406" s="7"/>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O406" s="7"/>
      <c r="BP406" s="7"/>
      <c r="BQ406" s="7"/>
      <c r="BR406" s="7"/>
      <c r="BS406" s="7"/>
      <c r="BT406" s="7"/>
      <c r="BU406" s="7"/>
    </row>
    <row r="407" spans="2:73" ht="19.5" customHeight="1">
      <c r="B407" s="11" t="s">
        <v>414</v>
      </c>
      <c r="C407" s="66" t="s">
        <v>541</v>
      </c>
      <c r="D407" s="63"/>
      <c r="E407" s="63"/>
      <c r="F407" s="63"/>
      <c r="G407" s="63"/>
      <c r="H407" s="63"/>
      <c r="I407" s="63"/>
      <c r="J407" s="63"/>
      <c r="K407" s="63"/>
      <c r="L407" s="63"/>
      <c r="M407" s="63"/>
      <c r="N407" s="63"/>
      <c r="O407" s="63"/>
      <c r="P407" s="63"/>
      <c r="Q407" s="63"/>
      <c r="R407" s="64"/>
      <c r="S407" s="64"/>
      <c r="T407" s="64"/>
      <c r="U407" s="64"/>
      <c r="V407" s="63"/>
      <c r="W407" s="63"/>
      <c r="X407" s="63"/>
      <c r="Y407" s="63"/>
      <c r="Z407" s="63"/>
      <c r="AA407" s="63"/>
      <c r="AB407" s="63"/>
      <c r="AE407" s="7"/>
      <c r="AF407" s="7"/>
      <c r="AG407" s="7"/>
      <c r="AH407" s="7"/>
      <c r="AI407" s="7"/>
      <c r="AJ407" s="7"/>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O407" s="7"/>
      <c r="BP407" s="7"/>
      <c r="BQ407" s="7"/>
      <c r="BR407" s="7"/>
      <c r="BS407" s="7"/>
      <c r="BT407" s="7"/>
      <c r="BU407" s="7"/>
    </row>
    <row r="408" spans="3:73" ht="31.5" customHeight="1">
      <c r="C408" s="197"/>
      <c r="D408" s="76"/>
      <c r="E408" s="76"/>
      <c r="F408" s="76"/>
      <c r="G408" s="76"/>
      <c r="H408" s="76"/>
      <c r="I408" s="76"/>
      <c r="J408" s="129"/>
      <c r="K408" s="656" t="s">
        <v>559</v>
      </c>
      <c r="L408" s="656"/>
      <c r="M408" s="656"/>
      <c r="N408" s="656"/>
      <c r="O408" s="656"/>
      <c r="P408" s="656"/>
      <c r="Q408" s="656"/>
      <c r="R408" s="656" t="s">
        <v>560</v>
      </c>
      <c r="S408" s="656"/>
      <c r="T408" s="656"/>
      <c r="U408" s="656"/>
      <c r="V408" s="656"/>
      <c r="W408" s="656" t="s">
        <v>542</v>
      </c>
      <c r="X408" s="656"/>
      <c r="Y408" s="656"/>
      <c r="Z408" s="656"/>
      <c r="AA408" s="661" t="s">
        <v>561</v>
      </c>
      <c r="AB408" s="661"/>
      <c r="AC408" s="661"/>
      <c r="AD408" s="661"/>
      <c r="AE408" s="661"/>
      <c r="AF408" s="661"/>
      <c r="AG408" s="661" t="s">
        <v>562</v>
      </c>
      <c r="AH408" s="661"/>
      <c r="AI408" s="661"/>
      <c r="AJ408" s="661"/>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O408" s="7"/>
      <c r="BP408" s="7"/>
      <c r="BQ408" s="7"/>
      <c r="BR408" s="7"/>
      <c r="BS408" s="7"/>
      <c r="BT408" s="7"/>
      <c r="BU408" s="7"/>
    </row>
    <row r="409" spans="3:73" ht="19.5" customHeight="1">
      <c r="C409" s="139" t="s">
        <v>396</v>
      </c>
      <c r="D409" s="140"/>
      <c r="E409" s="140"/>
      <c r="F409" s="140"/>
      <c r="G409" s="140"/>
      <c r="H409" s="140"/>
      <c r="I409" s="140"/>
      <c r="J409" s="140"/>
      <c r="K409" s="655">
        <v>40000000000</v>
      </c>
      <c r="L409" s="655"/>
      <c r="M409" s="655"/>
      <c r="N409" s="655"/>
      <c r="O409" s="655"/>
      <c r="P409" s="655"/>
      <c r="Q409" s="655"/>
      <c r="R409" s="657">
        <v>320000000</v>
      </c>
      <c r="S409" s="657"/>
      <c r="T409" s="657"/>
      <c r="U409" s="657"/>
      <c r="V409" s="657"/>
      <c r="W409" s="655">
        <v>1000000000</v>
      </c>
      <c r="X409" s="655"/>
      <c r="Y409" s="655"/>
      <c r="Z409" s="655"/>
      <c r="AA409" s="655">
        <v>-95810352174</v>
      </c>
      <c r="AB409" s="655"/>
      <c r="AC409" s="655"/>
      <c r="AD409" s="655"/>
      <c r="AE409" s="655"/>
      <c r="AF409" s="655"/>
      <c r="AG409" s="655">
        <f>11389899796+2873999950+286504300</f>
        <v>14550404046</v>
      </c>
      <c r="AH409" s="655"/>
      <c r="AI409" s="655"/>
      <c r="AJ409" s="655"/>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O409" s="7"/>
      <c r="BP409" s="7"/>
      <c r="BQ409" s="7"/>
      <c r="BR409" s="7"/>
      <c r="BS409" s="7"/>
      <c r="BT409" s="7"/>
      <c r="BU409" s="7"/>
    </row>
    <row r="410" spans="3:73" ht="19.5" customHeight="1">
      <c r="C410" s="141" t="s">
        <v>152</v>
      </c>
      <c r="D410" s="86"/>
      <c r="E410" s="86"/>
      <c r="F410" s="86"/>
      <c r="G410" s="86"/>
      <c r="H410" s="86"/>
      <c r="I410" s="86"/>
      <c r="J410" s="86"/>
      <c r="K410" s="444"/>
      <c r="L410" s="444"/>
      <c r="M410" s="444"/>
      <c r="N410" s="444"/>
      <c r="O410" s="444"/>
      <c r="P410" s="444"/>
      <c r="Q410" s="444"/>
      <c r="R410" s="445"/>
      <c r="S410" s="445"/>
      <c r="T410" s="445"/>
      <c r="U410" s="445"/>
      <c r="V410" s="445"/>
      <c r="W410" s="444"/>
      <c r="X410" s="444"/>
      <c r="Y410" s="444"/>
      <c r="Z410" s="444"/>
      <c r="AA410" s="444"/>
      <c r="AB410" s="444"/>
      <c r="AC410" s="444"/>
      <c r="AD410" s="444"/>
      <c r="AE410" s="444"/>
      <c r="AF410" s="444"/>
      <c r="AG410" s="444"/>
      <c r="AH410" s="444"/>
      <c r="AI410" s="444"/>
      <c r="AJ410" s="444"/>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O410" s="7"/>
      <c r="BP410" s="7"/>
      <c r="BQ410" s="7"/>
      <c r="BR410" s="7"/>
      <c r="BS410" s="7"/>
      <c r="BT410" s="7"/>
      <c r="BU410" s="7"/>
    </row>
    <row r="411" spans="3:73" ht="19.5" customHeight="1">
      <c r="C411" s="6" t="s">
        <v>150</v>
      </c>
      <c r="D411" s="86"/>
      <c r="E411" s="86"/>
      <c r="F411" s="86"/>
      <c r="G411" s="86"/>
      <c r="H411" s="86"/>
      <c r="I411" s="86"/>
      <c r="J411" s="86"/>
      <c r="K411" s="444"/>
      <c r="L411" s="444"/>
      <c r="M411" s="444"/>
      <c r="N411" s="444"/>
      <c r="O411" s="444"/>
      <c r="P411" s="444"/>
      <c r="Q411" s="444"/>
      <c r="R411" s="445"/>
      <c r="S411" s="445"/>
      <c r="T411" s="445"/>
      <c r="U411" s="445"/>
      <c r="V411" s="445"/>
      <c r="W411" s="444"/>
      <c r="X411" s="444"/>
      <c r="Y411" s="444"/>
      <c r="Z411" s="444"/>
      <c r="AA411" s="444"/>
      <c r="AB411" s="444"/>
      <c r="AC411" s="444"/>
      <c r="AD411" s="444"/>
      <c r="AE411" s="444"/>
      <c r="AF411" s="444"/>
      <c r="AG411" s="444"/>
      <c r="AH411" s="444"/>
      <c r="AI411" s="444"/>
      <c r="AJ411" s="444"/>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O411" s="7"/>
      <c r="BP411" s="7"/>
      <c r="BQ411" s="7"/>
      <c r="BR411" s="7"/>
      <c r="BS411" s="7"/>
      <c r="BT411" s="7"/>
      <c r="BU411" s="7"/>
    </row>
    <row r="412" spans="3:73" ht="19.5" customHeight="1">
      <c r="C412" s="228" t="s">
        <v>151</v>
      </c>
      <c r="D412" s="86"/>
      <c r="E412" s="86"/>
      <c r="F412" s="86"/>
      <c r="G412" s="86"/>
      <c r="H412" s="86"/>
      <c r="I412" s="86"/>
      <c r="J412" s="86"/>
      <c r="K412" s="444"/>
      <c r="L412" s="444"/>
      <c r="M412" s="444"/>
      <c r="N412" s="444"/>
      <c r="O412" s="444"/>
      <c r="P412" s="444"/>
      <c r="Q412" s="444"/>
      <c r="R412" s="445"/>
      <c r="S412" s="445"/>
      <c r="T412" s="445"/>
      <c r="U412" s="445"/>
      <c r="V412" s="445"/>
      <c r="W412" s="444"/>
      <c r="X412" s="444"/>
      <c r="Y412" s="444"/>
      <c r="Z412" s="444"/>
      <c r="AA412" s="444"/>
      <c r="AB412" s="444"/>
      <c r="AC412" s="444"/>
      <c r="AD412" s="444"/>
      <c r="AE412" s="444"/>
      <c r="AF412" s="444"/>
      <c r="AG412" s="444"/>
      <c r="AH412" s="444"/>
      <c r="AI412" s="444"/>
      <c r="AJ412" s="444"/>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O412" s="7"/>
      <c r="BP412" s="7"/>
      <c r="BQ412" s="7"/>
      <c r="BR412" s="7"/>
      <c r="BS412" s="7"/>
      <c r="BT412" s="7"/>
      <c r="BU412" s="7"/>
    </row>
    <row r="413" spans="3:73" ht="19.5" customHeight="1">
      <c r="C413" s="141" t="s">
        <v>389</v>
      </c>
      <c r="D413" s="140"/>
      <c r="E413" s="140"/>
      <c r="F413" s="140"/>
      <c r="G413" s="140"/>
      <c r="H413" s="140"/>
      <c r="I413" s="140"/>
      <c r="J413" s="140"/>
      <c r="K413" s="444"/>
      <c r="L413" s="444"/>
      <c r="M413" s="444"/>
      <c r="N413" s="444"/>
      <c r="O413" s="444"/>
      <c r="P413" s="444"/>
      <c r="Q413" s="444"/>
      <c r="R413" s="445"/>
      <c r="S413" s="445"/>
      <c r="T413" s="445"/>
      <c r="U413" s="445"/>
      <c r="V413" s="445"/>
      <c r="W413" s="444"/>
      <c r="X413" s="444"/>
      <c r="Y413" s="444"/>
      <c r="Z413" s="444"/>
      <c r="AA413" s="444"/>
      <c r="AB413" s="444"/>
      <c r="AC413" s="444"/>
      <c r="AD413" s="444"/>
      <c r="AE413" s="444"/>
      <c r="AF413" s="444"/>
      <c r="AG413" s="444"/>
      <c r="AH413" s="444"/>
      <c r="AI413" s="444"/>
      <c r="AJ413" s="444"/>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O413" s="7"/>
      <c r="BP413" s="7"/>
      <c r="BQ413" s="7"/>
      <c r="BR413" s="7"/>
      <c r="BS413" s="7"/>
      <c r="BT413" s="7"/>
      <c r="BU413" s="7"/>
    </row>
    <row r="414" spans="3:73" ht="19.5" customHeight="1">
      <c r="C414" s="141" t="s">
        <v>390</v>
      </c>
      <c r="D414" s="86"/>
      <c r="E414" s="86"/>
      <c r="F414" s="86"/>
      <c r="G414" s="86"/>
      <c r="H414" s="86"/>
      <c r="I414" s="86"/>
      <c r="J414" s="86"/>
      <c r="K414" s="444"/>
      <c r="L414" s="444"/>
      <c r="M414" s="444"/>
      <c r="N414" s="444"/>
      <c r="O414" s="444"/>
      <c r="P414" s="444"/>
      <c r="Q414" s="444"/>
      <c r="R414" s="445"/>
      <c r="S414" s="445"/>
      <c r="T414" s="445"/>
      <c r="U414" s="445"/>
      <c r="V414" s="445"/>
      <c r="W414" s="444"/>
      <c r="X414" s="444"/>
      <c r="Y414" s="444"/>
      <c r="Z414" s="444"/>
      <c r="AA414" s="444"/>
      <c r="AB414" s="444"/>
      <c r="AC414" s="444"/>
      <c r="AD414" s="444"/>
      <c r="AE414" s="444"/>
      <c r="AF414" s="444"/>
      <c r="AG414" s="444"/>
      <c r="AH414" s="444"/>
      <c r="AI414" s="444"/>
      <c r="AJ414" s="444"/>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O414" s="7"/>
      <c r="BP414" s="7"/>
      <c r="BQ414" s="7"/>
      <c r="BR414" s="7"/>
      <c r="BS414" s="7"/>
      <c r="BT414" s="7"/>
      <c r="BU414" s="7"/>
    </row>
    <row r="415" spans="3:73" ht="19.5" customHeight="1">
      <c r="C415" s="141" t="s">
        <v>391</v>
      </c>
      <c r="D415" s="86"/>
      <c r="E415" s="86"/>
      <c r="F415" s="86"/>
      <c r="G415" s="86"/>
      <c r="H415" s="86"/>
      <c r="I415" s="86"/>
      <c r="J415" s="86"/>
      <c r="K415" s="444"/>
      <c r="L415" s="444"/>
      <c r="M415" s="444"/>
      <c r="N415" s="444"/>
      <c r="O415" s="444"/>
      <c r="P415" s="444"/>
      <c r="Q415" s="444"/>
      <c r="R415" s="445"/>
      <c r="S415" s="445"/>
      <c r="T415" s="445"/>
      <c r="U415" s="445"/>
      <c r="V415" s="445"/>
      <c r="W415" s="444"/>
      <c r="X415" s="444"/>
      <c r="Y415" s="444"/>
      <c r="Z415" s="444"/>
      <c r="AA415" s="444"/>
      <c r="AB415" s="444"/>
      <c r="AC415" s="444"/>
      <c r="AD415" s="444"/>
      <c r="AE415" s="444"/>
      <c r="AF415" s="444"/>
      <c r="AG415" s="444"/>
      <c r="AH415" s="444"/>
      <c r="AI415" s="444"/>
      <c r="AJ415" s="444"/>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O415" s="7"/>
      <c r="BP415" s="7"/>
      <c r="BQ415" s="7"/>
      <c r="BR415" s="7"/>
      <c r="BS415" s="7"/>
      <c r="BT415" s="7"/>
      <c r="BU415" s="7"/>
    </row>
    <row r="416" spans="3:73" ht="19.5" customHeight="1" thickBot="1">
      <c r="C416" s="662" t="s">
        <v>74</v>
      </c>
      <c r="D416" s="663"/>
      <c r="E416" s="663"/>
      <c r="F416" s="663"/>
      <c r="G416" s="663"/>
      <c r="H416" s="663"/>
      <c r="I416" s="663"/>
      <c r="J416" s="664"/>
      <c r="K416" s="665">
        <f>K409+K410+K411+K412-K413-K414-K415</f>
        <v>40000000000</v>
      </c>
      <c r="L416" s="665"/>
      <c r="M416" s="665"/>
      <c r="N416" s="665"/>
      <c r="O416" s="665"/>
      <c r="P416" s="665"/>
      <c r="Q416" s="665"/>
      <c r="R416" s="666">
        <f>+R409+R412</f>
        <v>320000000</v>
      </c>
      <c r="S416" s="666"/>
      <c r="T416" s="666"/>
      <c r="U416" s="666"/>
      <c r="V416" s="666"/>
      <c r="W416" s="667">
        <v>1000000000</v>
      </c>
      <c r="X416" s="667"/>
      <c r="Y416" s="667"/>
      <c r="Z416" s="667"/>
      <c r="AA416" s="665">
        <v>-95810352174</v>
      </c>
      <c r="AB416" s="665"/>
      <c r="AC416" s="665"/>
      <c r="AD416" s="665"/>
      <c r="AE416" s="665"/>
      <c r="AF416" s="665"/>
      <c r="AG416" s="665">
        <v>14550404046</v>
      </c>
      <c r="AH416" s="665"/>
      <c r="AI416" s="665"/>
      <c r="AJ416" s="665"/>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O416" s="7"/>
      <c r="BP416" s="7"/>
      <c r="BQ416" s="7"/>
      <c r="BR416" s="7"/>
      <c r="BS416" s="7"/>
      <c r="BT416" s="7"/>
      <c r="BU416" s="7"/>
    </row>
    <row r="417" spans="3:73" ht="19.5" customHeight="1" thickTop="1">
      <c r="C417" s="141" t="s">
        <v>152</v>
      </c>
      <c r="D417" s="86"/>
      <c r="E417" s="86"/>
      <c r="F417" s="86"/>
      <c r="G417" s="86"/>
      <c r="H417" s="86"/>
      <c r="I417" s="86"/>
      <c r="J417" s="86"/>
      <c r="K417" s="217"/>
      <c r="L417" s="444"/>
      <c r="M417" s="444"/>
      <c r="N417" s="444"/>
      <c r="O417" s="444"/>
      <c r="P417" s="444"/>
      <c r="Q417" s="444"/>
      <c r="R417" s="445"/>
      <c r="S417" s="445"/>
      <c r="T417" s="445"/>
      <c r="U417" s="445"/>
      <c r="V417" s="445"/>
      <c r="W417" s="444"/>
      <c r="X417" s="444"/>
      <c r="Y417" s="444"/>
      <c r="Z417" s="444"/>
      <c r="AA417" s="444"/>
      <c r="AB417" s="444"/>
      <c r="AC417" s="444"/>
      <c r="AD417" s="444"/>
      <c r="AE417" s="444"/>
      <c r="AF417" s="444"/>
      <c r="AG417" s="444"/>
      <c r="AH417" s="444"/>
      <c r="AI417" s="444"/>
      <c r="AJ417" s="444"/>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O417" s="7"/>
      <c r="BP417" s="7"/>
      <c r="BQ417" s="7"/>
      <c r="BR417" s="7"/>
      <c r="BS417" s="7"/>
      <c r="BT417" s="7"/>
      <c r="BU417" s="7"/>
    </row>
    <row r="418" spans="3:73" ht="19.5" customHeight="1">
      <c r="C418" s="6" t="s">
        <v>393</v>
      </c>
      <c r="D418" s="86"/>
      <c r="E418" s="86"/>
      <c r="F418" s="86"/>
      <c r="G418" s="86"/>
      <c r="H418" s="86"/>
      <c r="I418" s="86"/>
      <c r="J418" s="86"/>
      <c r="K418" s="218"/>
      <c r="L418" s="444"/>
      <c r="M418" s="444"/>
      <c r="N418" s="444"/>
      <c r="O418" s="444"/>
      <c r="P418" s="444"/>
      <c r="Q418" s="444"/>
      <c r="R418" s="445"/>
      <c r="S418" s="445"/>
      <c r="T418" s="445"/>
      <c r="U418" s="445"/>
      <c r="V418" s="445"/>
      <c r="W418" s="444"/>
      <c r="X418" s="444"/>
      <c r="Y418" s="444"/>
      <c r="Z418" s="444"/>
      <c r="AA418" s="444">
        <v>2169154703</v>
      </c>
      <c r="AB418" s="444"/>
      <c r="AC418" s="444"/>
      <c r="AD418" s="444"/>
      <c r="AE418" s="444"/>
      <c r="AF418" s="444"/>
      <c r="AG418" s="444"/>
      <c r="AH418" s="444"/>
      <c r="AI418" s="444"/>
      <c r="AJ418" s="444"/>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O418" s="7"/>
      <c r="BP418" s="7"/>
      <c r="BQ418" s="7"/>
      <c r="BR418" s="7"/>
      <c r="BS418" s="7"/>
      <c r="BT418" s="7"/>
      <c r="BU418" s="7"/>
    </row>
    <row r="419" spans="3:73" ht="19.5" customHeight="1">
      <c r="C419" s="141" t="s">
        <v>151</v>
      </c>
      <c r="D419" s="86"/>
      <c r="E419" s="86"/>
      <c r="F419" s="86"/>
      <c r="G419" s="86"/>
      <c r="H419" s="86"/>
      <c r="I419" s="86"/>
      <c r="J419" s="86"/>
      <c r="K419" s="218"/>
      <c r="L419" s="444"/>
      <c r="M419" s="444"/>
      <c r="N419" s="444"/>
      <c r="O419" s="444"/>
      <c r="P419" s="444"/>
      <c r="Q419" s="444"/>
      <c r="R419" s="445"/>
      <c r="S419" s="445"/>
      <c r="T419" s="445"/>
      <c r="U419" s="445"/>
      <c r="V419" s="445"/>
      <c r="W419" s="444"/>
      <c r="X419" s="444"/>
      <c r="Y419" s="444"/>
      <c r="Z419" s="444"/>
      <c r="AA419" s="444"/>
      <c r="AB419" s="444"/>
      <c r="AC419" s="444"/>
      <c r="AD419" s="444"/>
      <c r="AE419" s="444"/>
      <c r="AF419" s="444"/>
      <c r="AG419" s="444"/>
      <c r="AH419" s="444"/>
      <c r="AI419" s="444"/>
      <c r="AJ419" s="444"/>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O419" s="7"/>
      <c r="BP419" s="7"/>
      <c r="BQ419" s="7"/>
      <c r="BR419" s="7"/>
      <c r="BS419" s="7"/>
      <c r="BT419" s="7"/>
      <c r="BU419" s="7"/>
    </row>
    <row r="420" spans="3:73" ht="19.5" customHeight="1">
      <c r="C420" s="141" t="s">
        <v>392</v>
      </c>
      <c r="D420" s="140"/>
      <c r="E420" s="140"/>
      <c r="F420" s="140"/>
      <c r="G420" s="140"/>
      <c r="H420" s="140"/>
      <c r="I420" s="140"/>
      <c r="J420" s="140"/>
      <c r="K420" s="219"/>
      <c r="L420" s="444"/>
      <c r="M420" s="444"/>
      <c r="N420" s="444"/>
      <c r="O420" s="444"/>
      <c r="P420" s="444"/>
      <c r="Q420" s="444"/>
      <c r="R420" s="445"/>
      <c r="S420" s="445"/>
      <c r="T420" s="445"/>
      <c r="U420" s="445"/>
      <c r="V420" s="445"/>
      <c r="W420" s="444"/>
      <c r="X420" s="444"/>
      <c r="Y420" s="444"/>
      <c r="Z420" s="444"/>
      <c r="AA420" s="444"/>
      <c r="AB420" s="444"/>
      <c r="AC420" s="444"/>
      <c r="AD420" s="444"/>
      <c r="AE420" s="444"/>
      <c r="AF420" s="444"/>
      <c r="AG420" s="444"/>
      <c r="AH420" s="444"/>
      <c r="AI420" s="444"/>
      <c r="AJ420" s="444"/>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O420" s="7"/>
      <c r="BP420" s="7"/>
      <c r="BQ420" s="7"/>
      <c r="BR420" s="7"/>
      <c r="BS420" s="7"/>
      <c r="BT420" s="7"/>
      <c r="BU420" s="7"/>
    </row>
    <row r="421" spans="3:73" ht="19.5" customHeight="1">
      <c r="C421" s="141" t="s">
        <v>390</v>
      </c>
      <c r="D421" s="86"/>
      <c r="E421" s="86"/>
      <c r="F421" s="86"/>
      <c r="G421" s="86"/>
      <c r="H421" s="86"/>
      <c r="I421" s="86"/>
      <c r="J421" s="86"/>
      <c r="K421" s="218"/>
      <c r="L421" s="444"/>
      <c r="M421" s="444"/>
      <c r="N421" s="444"/>
      <c r="O421" s="444"/>
      <c r="P421" s="444"/>
      <c r="Q421" s="444"/>
      <c r="R421" s="445"/>
      <c r="S421" s="445"/>
      <c r="T421" s="445"/>
      <c r="U421" s="445"/>
      <c r="V421" s="445"/>
      <c r="W421" s="444"/>
      <c r="X421" s="444"/>
      <c r="Y421" s="444"/>
      <c r="Z421" s="444"/>
      <c r="AA421" s="444"/>
      <c r="AB421" s="444"/>
      <c r="AC421" s="444"/>
      <c r="AD421" s="444"/>
      <c r="AE421" s="444"/>
      <c r="AF421" s="444"/>
      <c r="AG421" s="444"/>
      <c r="AH421" s="444"/>
      <c r="AI421" s="444"/>
      <c r="AJ421" s="444"/>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O421" s="7"/>
      <c r="BP421" s="7"/>
      <c r="BQ421" s="7"/>
      <c r="BR421" s="7"/>
      <c r="BS421" s="7"/>
      <c r="BT421" s="7"/>
      <c r="BU421" s="7"/>
    </row>
    <row r="422" spans="3:73" ht="19.5" customHeight="1">
      <c r="C422" s="141" t="s">
        <v>391</v>
      </c>
      <c r="D422" s="86"/>
      <c r="E422" s="86"/>
      <c r="F422" s="86"/>
      <c r="G422" s="86"/>
      <c r="H422" s="86"/>
      <c r="I422" s="86"/>
      <c r="J422" s="86"/>
      <c r="K422" s="220"/>
      <c r="L422" s="444"/>
      <c r="M422" s="444"/>
      <c r="N422" s="444"/>
      <c r="O422" s="444"/>
      <c r="P422" s="444"/>
      <c r="Q422" s="444"/>
      <c r="R422" s="445"/>
      <c r="S422" s="445"/>
      <c r="T422" s="445"/>
      <c r="U422" s="445"/>
      <c r="V422" s="445"/>
      <c r="W422" s="444"/>
      <c r="X422" s="444"/>
      <c r="Y422" s="444"/>
      <c r="Z422" s="444"/>
      <c r="AA422" s="444"/>
      <c r="AB422" s="444"/>
      <c r="AC422" s="444"/>
      <c r="AD422" s="444"/>
      <c r="AE422" s="444"/>
      <c r="AF422" s="444"/>
      <c r="AG422" s="444"/>
      <c r="AH422" s="444"/>
      <c r="AI422" s="444"/>
      <c r="AJ422" s="444"/>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O422" s="7"/>
      <c r="BP422" s="7"/>
      <c r="BQ422" s="7"/>
      <c r="BR422" s="7"/>
      <c r="BS422" s="7"/>
      <c r="BT422" s="7"/>
      <c r="BU422" s="7"/>
    </row>
    <row r="423" spans="3:73" ht="19.5" customHeight="1" thickBot="1">
      <c r="C423" s="142" t="s">
        <v>91</v>
      </c>
      <c r="D423" s="143"/>
      <c r="E423" s="143"/>
      <c r="F423" s="143"/>
      <c r="G423" s="143"/>
      <c r="H423" s="143"/>
      <c r="I423" s="143"/>
      <c r="J423" s="143"/>
      <c r="K423" s="221">
        <f>K416+K417+K418+K419-K420-K421-K422</f>
        <v>40000000000</v>
      </c>
      <c r="L423" s="659">
        <f>+K416+L417+L418+L419-L420-L421-L422</f>
        <v>40000000000</v>
      </c>
      <c r="M423" s="659"/>
      <c r="N423" s="659"/>
      <c r="O423" s="659"/>
      <c r="P423" s="659"/>
      <c r="Q423" s="659"/>
      <c r="R423" s="441">
        <f>R416+T417+T418+T419+-T420-T421-T422</f>
        <v>320000000</v>
      </c>
      <c r="S423" s="441"/>
      <c r="T423" s="441"/>
      <c r="U423" s="441"/>
      <c r="V423" s="441"/>
      <c r="W423" s="441">
        <f>W416+X417+X418+X419-X420-X421-X422</f>
        <v>1000000000</v>
      </c>
      <c r="X423" s="441"/>
      <c r="Y423" s="441"/>
      <c r="Z423" s="441"/>
      <c r="AA423" s="441">
        <f>+AA416+AA417+AA418+AA419-AA420-AA421-AA422</f>
        <v>-93641197471</v>
      </c>
      <c r="AB423" s="441"/>
      <c r="AC423" s="441"/>
      <c r="AD423" s="441"/>
      <c r="AE423" s="441"/>
      <c r="AF423" s="441"/>
      <c r="AG423" s="441">
        <f>AG416+AH417+AH418+AH419-AH420-AH421-AH422</f>
        <v>14550404046</v>
      </c>
      <c r="AH423" s="441"/>
      <c r="AI423" s="441"/>
      <c r="AJ423" s="441"/>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O423" s="7"/>
      <c r="BP423" s="7"/>
      <c r="BQ423" s="7"/>
      <c r="BR423" s="7"/>
      <c r="BS423" s="7"/>
      <c r="BT423" s="7"/>
      <c r="BU423" s="7"/>
    </row>
    <row r="424" spans="2:73" ht="24" customHeight="1" thickTop="1">
      <c r="B424" s="11" t="s">
        <v>423</v>
      </c>
      <c r="C424" s="21" t="s">
        <v>563</v>
      </c>
      <c r="AB424" s="456" t="s">
        <v>523</v>
      </c>
      <c r="AC424" s="456"/>
      <c r="AD424" s="456"/>
      <c r="AE424" s="456"/>
      <c r="AF424" s="456"/>
      <c r="AG424" s="466" t="s">
        <v>524</v>
      </c>
      <c r="AH424" s="466"/>
      <c r="AI424" s="466"/>
      <c r="AJ424" s="466"/>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O424" s="7"/>
      <c r="BP424" s="7"/>
      <c r="BQ424" s="7"/>
      <c r="BR424" s="7"/>
      <c r="BS424" s="7"/>
      <c r="BT424" s="7"/>
      <c r="BU424" s="7"/>
    </row>
    <row r="425" spans="3:73" ht="19.5" customHeight="1">
      <c r="C425" s="21" t="s">
        <v>405</v>
      </c>
      <c r="D425" s="6" t="s">
        <v>611</v>
      </c>
      <c r="AB425" s="658">
        <v>26988000000</v>
      </c>
      <c r="AC425" s="658"/>
      <c r="AD425" s="658"/>
      <c r="AE425" s="658"/>
      <c r="AF425" s="658"/>
      <c r="AG425" s="447">
        <v>26988000000</v>
      </c>
      <c r="AH425" s="447"/>
      <c r="AI425" s="447"/>
      <c r="AJ425" s="447"/>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O425" s="7"/>
      <c r="BP425" s="7"/>
      <c r="BQ425" s="7"/>
      <c r="BR425" s="7"/>
      <c r="BS425" s="7"/>
      <c r="BT425" s="7"/>
      <c r="BU425" s="7"/>
    </row>
    <row r="426" spans="3:73" ht="19.5" customHeight="1">
      <c r="C426" s="66" t="s">
        <v>405</v>
      </c>
      <c r="D426" s="63" t="s">
        <v>153</v>
      </c>
      <c r="E426" s="63"/>
      <c r="F426" s="63"/>
      <c r="G426" s="63"/>
      <c r="H426" s="63"/>
      <c r="I426" s="63"/>
      <c r="J426" s="63"/>
      <c r="K426" s="63"/>
      <c r="L426" s="63"/>
      <c r="M426" s="63"/>
      <c r="N426" s="63"/>
      <c r="O426" s="63"/>
      <c r="P426" s="63"/>
      <c r="Q426" s="63"/>
      <c r="R426" s="64"/>
      <c r="S426" s="64"/>
      <c r="T426" s="64"/>
      <c r="U426" s="64"/>
      <c r="V426" s="63"/>
      <c r="W426" s="63"/>
      <c r="X426" s="63"/>
      <c r="Y426" s="63"/>
      <c r="Z426" s="63"/>
      <c r="AA426" s="63"/>
      <c r="AB426" s="658">
        <v>13012000000</v>
      </c>
      <c r="AC426" s="658"/>
      <c r="AD426" s="658"/>
      <c r="AE426" s="658"/>
      <c r="AF426" s="658"/>
      <c r="AG426" s="447">
        <v>13012000000</v>
      </c>
      <c r="AH426" s="447"/>
      <c r="AI426" s="447"/>
      <c r="AJ426" s="447"/>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O426" s="7"/>
      <c r="BP426" s="7"/>
      <c r="BQ426" s="7"/>
      <c r="BR426" s="7"/>
      <c r="BS426" s="7"/>
      <c r="BT426" s="7"/>
      <c r="BU426" s="7"/>
    </row>
    <row r="427" spans="3:73" ht="19.5" customHeight="1">
      <c r="C427" s="66" t="s">
        <v>405</v>
      </c>
      <c r="D427" s="63" t="s">
        <v>543</v>
      </c>
      <c r="E427" s="63"/>
      <c r="F427" s="63"/>
      <c r="G427" s="63"/>
      <c r="H427" s="63"/>
      <c r="I427" s="63"/>
      <c r="J427" s="63"/>
      <c r="K427" s="63"/>
      <c r="L427" s="63"/>
      <c r="M427" s="63"/>
      <c r="N427" s="63"/>
      <c r="O427" s="63"/>
      <c r="P427" s="63"/>
      <c r="Q427" s="63"/>
      <c r="R427" s="64"/>
      <c r="S427" s="64"/>
      <c r="T427" s="64"/>
      <c r="U427" s="64"/>
      <c r="V427" s="63"/>
      <c r="W427" s="63"/>
      <c r="X427" s="63"/>
      <c r="Y427" s="63"/>
      <c r="Z427" s="63"/>
      <c r="AA427" s="63"/>
      <c r="AB427" s="654"/>
      <c r="AC427" s="654"/>
      <c r="AD427" s="654"/>
      <c r="AE427" s="654"/>
      <c r="AF427" s="654"/>
      <c r="AG427" s="442"/>
      <c r="AH427" s="442"/>
      <c r="AI427" s="442"/>
      <c r="AJ427" s="442"/>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O427" s="7"/>
      <c r="BP427" s="7"/>
      <c r="BQ427" s="7"/>
      <c r="BR427" s="7"/>
      <c r="BS427" s="7"/>
      <c r="BT427" s="7"/>
      <c r="BU427" s="7"/>
    </row>
    <row r="428" spans="3:73" ht="19.5" customHeight="1">
      <c r="C428" s="63"/>
      <c r="D428" s="456" t="s">
        <v>17</v>
      </c>
      <c r="E428" s="456"/>
      <c r="F428" s="456"/>
      <c r="G428" s="456"/>
      <c r="H428" s="456"/>
      <c r="I428" s="456"/>
      <c r="J428" s="456"/>
      <c r="K428" s="456"/>
      <c r="L428" s="456"/>
      <c r="M428" s="456"/>
      <c r="N428" s="456"/>
      <c r="O428" s="63"/>
      <c r="P428" s="63"/>
      <c r="Q428" s="63"/>
      <c r="R428" s="64"/>
      <c r="S428" s="64"/>
      <c r="T428" s="64"/>
      <c r="U428" s="64"/>
      <c r="V428" s="63"/>
      <c r="W428" s="63"/>
      <c r="X428" s="63"/>
      <c r="Y428" s="63"/>
      <c r="Z428" s="63"/>
      <c r="AA428" s="63"/>
      <c r="AB428" s="660">
        <f>+AB425+AB426+AB427</f>
        <v>40000000000</v>
      </c>
      <c r="AC428" s="660"/>
      <c r="AD428" s="660"/>
      <c r="AE428" s="660"/>
      <c r="AF428" s="660"/>
      <c r="AG428" s="447">
        <f>+AG425+AG426</f>
        <v>40000000000</v>
      </c>
      <c r="AH428" s="447"/>
      <c r="AI428" s="447"/>
      <c r="AJ428" s="447"/>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O428" s="7"/>
      <c r="BP428" s="7"/>
      <c r="BQ428" s="7"/>
      <c r="BR428" s="7"/>
      <c r="BS428" s="7"/>
      <c r="BT428" s="7"/>
      <c r="BU428" s="7"/>
    </row>
    <row r="429" spans="2:73" ht="19.5" customHeight="1">
      <c r="B429" s="11" t="s">
        <v>436</v>
      </c>
      <c r="C429" s="66" t="s">
        <v>544</v>
      </c>
      <c r="D429" s="63"/>
      <c r="E429" s="63"/>
      <c r="F429" s="63"/>
      <c r="G429" s="63"/>
      <c r="H429" s="63"/>
      <c r="I429" s="63"/>
      <c r="J429" s="63"/>
      <c r="K429" s="63"/>
      <c r="L429" s="63"/>
      <c r="M429" s="63"/>
      <c r="N429" s="63"/>
      <c r="O429" s="63"/>
      <c r="P429" s="63"/>
      <c r="Q429" s="63"/>
      <c r="R429" s="64"/>
      <c r="S429" s="64"/>
      <c r="T429" s="64"/>
      <c r="U429" s="64"/>
      <c r="V429" s="63"/>
      <c r="W429" s="63"/>
      <c r="X429" s="63"/>
      <c r="Y429" s="63"/>
      <c r="Z429" s="63"/>
      <c r="AA429" s="63"/>
      <c r="AB429" s="456" t="s">
        <v>145</v>
      </c>
      <c r="AC429" s="456"/>
      <c r="AD429" s="456"/>
      <c r="AE429" s="456"/>
      <c r="AF429" s="456"/>
      <c r="AG429" s="466" t="s">
        <v>146</v>
      </c>
      <c r="AH429" s="466"/>
      <c r="AI429" s="466"/>
      <c r="AJ429" s="466"/>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O429" s="7"/>
      <c r="BP429" s="7"/>
      <c r="BQ429" s="7"/>
      <c r="BR429" s="7"/>
      <c r="BS429" s="7"/>
      <c r="BT429" s="7"/>
      <c r="BU429" s="7"/>
    </row>
    <row r="430" spans="3:73" ht="19.5" customHeight="1">
      <c r="C430" s="63" t="s">
        <v>405</v>
      </c>
      <c r="D430" s="63" t="s">
        <v>545</v>
      </c>
      <c r="E430" s="63"/>
      <c r="F430" s="63"/>
      <c r="G430" s="63"/>
      <c r="H430" s="63"/>
      <c r="I430" s="63"/>
      <c r="J430" s="63"/>
      <c r="K430" s="63"/>
      <c r="L430" s="63"/>
      <c r="M430" s="63"/>
      <c r="N430" s="63"/>
      <c r="O430" s="63"/>
      <c r="P430" s="63"/>
      <c r="Q430" s="63"/>
      <c r="R430" s="64"/>
      <c r="S430" s="64"/>
      <c r="T430" s="64"/>
      <c r="U430" s="64"/>
      <c r="V430" s="63"/>
      <c r="W430" s="63"/>
      <c r="X430" s="63"/>
      <c r="Y430" s="63"/>
      <c r="Z430" s="63"/>
      <c r="AA430" s="63"/>
      <c r="AB430" s="456"/>
      <c r="AC430" s="456"/>
      <c r="AD430" s="456"/>
      <c r="AE430" s="456"/>
      <c r="AF430" s="456"/>
      <c r="AG430" s="466"/>
      <c r="AH430" s="466"/>
      <c r="AI430" s="466"/>
      <c r="AJ430" s="466"/>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O430" s="7"/>
      <c r="BP430" s="7"/>
      <c r="BQ430" s="7"/>
      <c r="BR430" s="7"/>
      <c r="BS430" s="7"/>
      <c r="BT430" s="7"/>
      <c r="BU430" s="7"/>
    </row>
    <row r="431" spans="3:73" ht="19.5" customHeight="1">
      <c r="C431" s="63" t="s">
        <v>420</v>
      </c>
      <c r="D431" s="63" t="s">
        <v>546</v>
      </c>
      <c r="E431" s="63"/>
      <c r="F431" s="63"/>
      <c r="G431" s="63"/>
      <c r="H431" s="63"/>
      <c r="I431" s="63"/>
      <c r="J431" s="63"/>
      <c r="K431" s="63"/>
      <c r="L431" s="63"/>
      <c r="M431" s="63"/>
      <c r="N431" s="63"/>
      <c r="O431" s="63"/>
      <c r="P431" s="63"/>
      <c r="Q431" s="63"/>
      <c r="R431" s="64"/>
      <c r="S431" s="64"/>
      <c r="T431" s="64"/>
      <c r="U431" s="64"/>
      <c r="V431" s="63"/>
      <c r="W431" s="63"/>
      <c r="X431" s="63"/>
      <c r="Y431" s="63"/>
      <c r="Z431" s="63"/>
      <c r="AA431" s="63"/>
      <c r="AB431" s="658">
        <v>40000000000</v>
      </c>
      <c r="AC431" s="658"/>
      <c r="AD431" s="658"/>
      <c r="AE431" s="658"/>
      <c r="AF431" s="658"/>
      <c r="AG431" s="447">
        <v>40000000000</v>
      </c>
      <c r="AH431" s="447"/>
      <c r="AI431" s="447"/>
      <c r="AJ431" s="447"/>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O431" s="7"/>
      <c r="BP431" s="7"/>
      <c r="BQ431" s="7"/>
      <c r="BR431" s="7"/>
      <c r="BS431" s="7"/>
      <c r="BT431" s="7"/>
      <c r="BU431" s="7"/>
    </row>
    <row r="432" spans="3:73" ht="19.5" customHeight="1">
      <c r="C432" s="63" t="s">
        <v>420</v>
      </c>
      <c r="D432" s="63" t="s">
        <v>547</v>
      </c>
      <c r="E432" s="63"/>
      <c r="F432" s="63"/>
      <c r="G432" s="63"/>
      <c r="H432" s="63"/>
      <c r="I432" s="63"/>
      <c r="J432" s="63"/>
      <c r="K432" s="63"/>
      <c r="L432" s="63"/>
      <c r="M432" s="63"/>
      <c r="N432" s="63"/>
      <c r="O432" s="63"/>
      <c r="P432" s="63"/>
      <c r="Q432" s="63"/>
      <c r="R432" s="64"/>
      <c r="S432" s="64"/>
      <c r="T432" s="64"/>
      <c r="U432" s="64"/>
      <c r="V432" s="63"/>
      <c r="W432" s="63"/>
      <c r="X432" s="63"/>
      <c r="Y432" s="63"/>
      <c r="Z432" s="63"/>
      <c r="AA432" s="63"/>
      <c r="AB432" s="658"/>
      <c r="AC432" s="658"/>
      <c r="AD432" s="658"/>
      <c r="AE432" s="658"/>
      <c r="AF432" s="658"/>
      <c r="AG432" s="447"/>
      <c r="AH432" s="447"/>
      <c r="AI432" s="447"/>
      <c r="AJ432" s="447"/>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O432" s="7"/>
      <c r="BP432" s="7"/>
      <c r="BQ432" s="7"/>
      <c r="BR432" s="7"/>
      <c r="BS432" s="7"/>
      <c r="BT432" s="7"/>
      <c r="BU432" s="7"/>
    </row>
    <row r="433" spans="3:73" ht="19.5" customHeight="1">
      <c r="C433" s="63" t="s">
        <v>420</v>
      </c>
      <c r="D433" s="63" t="s">
        <v>548</v>
      </c>
      <c r="E433" s="63"/>
      <c r="F433" s="63"/>
      <c r="G433" s="63"/>
      <c r="H433" s="63"/>
      <c r="I433" s="63"/>
      <c r="J433" s="63"/>
      <c r="K433" s="63"/>
      <c r="L433" s="63"/>
      <c r="M433" s="63"/>
      <c r="N433" s="63"/>
      <c r="O433" s="63"/>
      <c r="P433" s="63"/>
      <c r="Q433" s="63"/>
      <c r="R433" s="64"/>
      <c r="S433" s="64"/>
      <c r="T433" s="64"/>
      <c r="U433" s="64"/>
      <c r="V433" s="63"/>
      <c r="W433" s="63"/>
      <c r="X433" s="63"/>
      <c r="Y433" s="63"/>
      <c r="Z433" s="63"/>
      <c r="AA433" s="63"/>
      <c r="AB433" s="658"/>
      <c r="AC433" s="658"/>
      <c r="AD433" s="658"/>
      <c r="AE433" s="658"/>
      <c r="AF433" s="658"/>
      <c r="AG433" s="447"/>
      <c r="AH433" s="447"/>
      <c r="AI433" s="447"/>
      <c r="AJ433" s="447"/>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O433" s="7"/>
      <c r="BP433" s="7"/>
      <c r="BQ433" s="7"/>
      <c r="BR433" s="7"/>
      <c r="BS433" s="7"/>
      <c r="BT433" s="7"/>
      <c r="BU433" s="7"/>
    </row>
    <row r="434" spans="3:73" ht="19.5" customHeight="1">
      <c r="C434" s="63" t="s">
        <v>420</v>
      </c>
      <c r="D434" s="63" t="s">
        <v>549</v>
      </c>
      <c r="E434" s="63"/>
      <c r="F434" s="63"/>
      <c r="G434" s="63"/>
      <c r="H434" s="63"/>
      <c r="I434" s="63"/>
      <c r="J434" s="63"/>
      <c r="K434" s="63"/>
      <c r="L434" s="63"/>
      <c r="M434" s="63"/>
      <c r="N434" s="63"/>
      <c r="O434" s="63"/>
      <c r="P434" s="63"/>
      <c r="Q434" s="63"/>
      <c r="R434" s="64"/>
      <c r="S434" s="64"/>
      <c r="T434" s="64"/>
      <c r="U434" s="64"/>
      <c r="V434" s="63"/>
      <c r="W434" s="63"/>
      <c r="X434" s="63"/>
      <c r="Y434" s="63"/>
      <c r="Z434" s="63"/>
      <c r="AA434" s="63"/>
      <c r="AB434" s="658">
        <v>40000000000</v>
      </c>
      <c r="AC434" s="658"/>
      <c r="AD434" s="658"/>
      <c r="AE434" s="658"/>
      <c r="AF434" s="658"/>
      <c r="AG434" s="447">
        <v>40000000000</v>
      </c>
      <c r="AH434" s="447"/>
      <c r="AI434" s="447"/>
      <c r="AJ434" s="447"/>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O434" s="7"/>
      <c r="BP434" s="7"/>
      <c r="BQ434" s="7"/>
      <c r="BR434" s="7"/>
      <c r="BS434" s="7"/>
      <c r="BT434" s="7"/>
      <c r="BU434" s="7"/>
    </row>
    <row r="435" spans="3:73" ht="19.5" customHeight="1">
      <c r="C435" s="63" t="s">
        <v>405</v>
      </c>
      <c r="D435" s="63" t="s">
        <v>550</v>
      </c>
      <c r="E435" s="63"/>
      <c r="F435" s="63"/>
      <c r="G435" s="63"/>
      <c r="H435" s="63"/>
      <c r="I435" s="63"/>
      <c r="J435" s="63"/>
      <c r="K435" s="63"/>
      <c r="L435" s="63"/>
      <c r="M435" s="63"/>
      <c r="N435" s="63"/>
      <c r="O435" s="63"/>
      <c r="P435" s="63"/>
      <c r="Q435" s="63"/>
      <c r="R435" s="64"/>
      <c r="S435" s="64"/>
      <c r="T435" s="64"/>
      <c r="U435" s="64"/>
      <c r="V435" s="63"/>
      <c r="W435" s="63"/>
      <c r="X435" s="63"/>
      <c r="Y435" s="63"/>
      <c r="Z435" s="63"/>
      <c r="AA435" s="63"/>
      <c r="AB435" s="456"/>
      <c r="AC435" s="456"/>
      <c r="AD435" s="456"/>
      <c r="AE435" s="456"/>
      <c r="AF435" s="456"/>
      <c r="AG435" s="466"/>
      <c r="AH435" s="466"/>
      <c r="AI435" s="466"/>
      <c r="AJ435" s="466"/>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O435" s="7"/>
      <c r="BP435" s="7"/>
      <c r="BQ435" s="7"/>
      <c r="BR435" s="7"/>
      <c r="BS435" s="7"/>
      <c r="BT435" s="7"/>
      <c r="BU435" s="7"/>
    </row>
    <row r="436" spans="2:73" ht="19.5" customHeight="1">
      <c r="B436" s="11" t="s">
        <v>456</v>
      </c>
      <c r="C436" s="66" t="s">
        <v>551</v>
      </c>
      <c r="D436" s="63"/>
      <c r="E436" s="63"/>
      <c r="F436" s="63"/>
      <c r="G436" s="63"/>
      <c r="H436" s="63"/>
      <c r="I436" s="63"/>
      <c r="J436" s="63"/>
      <c r="K436" s="63"/>
      <c r="L436" s="63"/>
      <c r="M436" s="63"/>
      <c r="N436" s="63"/>
      <c r="O436" s="63"/>
      <c r="P436" s="63"/>
      <c r="Q436" s="63"/>
      <c r="R436" s="64"/>
      <c r="S436" s="64"/>
      <c r="T436" s="64"/>
      <c r="U436" s="64"/>
      <c r="V436" s="63"/>
      <c r="W436" s="63"/>
      <c r="X436" s="63"/>
      <c r="Y436" s="63"/>
      <c r="Z436" s="63"/>
      <c r="AA436" s="63"/>
      <c r="AB436" s="456" t="s">
        <v>523</v>
      </c>
      <c r="AC436" s="456"/>
      <c r="AD436" s="456"/>
      <c r="AE436" s="456"/>
      <c r="AF436" s="456"/>
      <c r="AG436" s="466" t="s">
        <v>524</v>
      </c>
      <c r="AH436" s="466"/>
      <c r="AI436" s="466"/>
      <c r="AJ436" s="466"/>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O436" s="7"/>
      <c r="BP436" s="7"/>
      <c r="BQ436" s="7"/>
      <c r="BR436" s="7"/>
      <c r="BS436" s="7"/>
      <c r="BT436" s="7"/>
      <c r="BU436" s="7"/>
    </row>
    <row r="437" spans="2:73" ht="19.5" customHeight="1">
      <c r="B437" s="11" t="s">
        <v>405</v>
      </c>
      <c r="C437" s="63" t="s">
        <v>552</v>
      </c>
      <c r="D437" s="63"/>
      <c r="E437" s="63"/>
      <c r="F437" s="63"/>
      <c r="G437" s="63"/>
      <c r="H437" s="63"/>
      <c r="I437" s="63"/>
      <c r="J437" s="63"/>
      <c r="K437" s="63"/>
      <c r="L437" s="63"/>
      <c r="M437" s="63"/>
      <c r="N437" s="63"/>
      <c r="O437" s="63"/>
      <c r="P437" s="63"/>
      <c r="Q437" s="63"/>
      <c r="R437" s="64"/>
      <c r="S437" s="64"/>
      <c r="T437" s="64"/>
      <c r="U437" s="64"/>
      <c r="V437" s="63"/>
      <c r="W437" s="63"/>
      <c r="X437" s="63"/>
      <c r="Y437" s="63"/>
      <c r="Z437" s="63"/>
      <c r="AA437" s="63"/>
      <c r="AB437" s="654">
        <v>4000000</v>
      </c>
      <c r="AC437" s="654"/>
      <c r="AD437" s="654"/>
      <c r="AE437" s="654"/>
      <c r="AF437" s="654"/>
      <c r="AG437" s="442">
        <v>4000000</v>
      </c>
      <c r="AH437" s="442"/>
      <c r="AI437" s="442"/>
      <c r="AJ437" s="442"/>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O437" s="7"/>
      <c r="BP437" s="7"/>
      <c r="BQ437" s="7"/>
      <c r="BR437" s="7"/>
      <c r="BS437" s="7"/>
      <c r="BT437" s="7"/>
      <c r="BU437" s="7"/>
    </row>
    <row r="438" spans="2:73" ht="19.5" customHeight="1">
      <c r="B438" s="11" t="s">
        <v>405</v>
      </c>
      <c r="C438" s="63" t="s">
        <v>553</v>
      </c>
      <c r="D438" s="63"/>
      <c r="E438" s="63"/>
      <c r="F438" s="63"/>
      <c r="G438" s="63"/>
      <c r="H438" s="63"/>
      <c r="I438" s="63"/>
      <c r="J438" s="63"/>
      <c r="K438" s="63"/>
      <c r="L438" s="63"/>
      <c r="M438" s="63"/>
      <c r="N438" s="63"/>
      <c r="O438" s="63"/>
      <c r="P438" s="63"/>
      <c r="Q438" s="63"/>
      <c r="R438" s="64"/>
      <c r="S438" s="64"/>
      <c r="T438" s="64"/>
      <c r="U438" s="64"/>
      <c r="V438" s="63"/>
      <c r="W438" s="63"/>
      <c r="X438" s="63"/>
      <c r="Y438" s="63"/>
      <c r="Z438" s="63"/>
      <c r="AA438" s="63"/>
      <c r="AB438" s="654">
        <v>4000000</v>
      </c>
      <c r="AC438" s="654"/>
      <c r="AD438" s="654"/>
      <c r="AE438" s="654"/>
      <c r="AF438" s="654"/>
      <c r="AG438" s="442">
        <v>4000000</v>
      </c>
      <c r="AH438" s="442"/>
      <c r="AI438" s="442"/>
      <c r="AJ438" s="442"/>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O438" s="7"/>
      <c r="BP438" s="7"/>
      <c r="BQ438" s="7"/>
      <c r="BR438" s="7"/>
      <c r="BS438" s="7"/>
      <c r="BT438" s="7"/>
      <c r="BU438" s="7"/>
    </row>
    <row r="439" spans="2:73" ht="19.5" customHeight="1">
      <c r="B439" s="11" t="s">
        <v>420</v>
      </c>
      <c r="C439" s="63" t="s">
        <v>554</v>
      </c>
      <c r="D439" s="63"/>
      <c r="E439" s="63"/>
      <c r="F439" s="63"/>
      <c r="G439" s="63"/>
      <c r="H439" s="63"/>
      <c r="I439" s="63"/>
      <c r="J439" s="63"/>
      <c r="K439" s="63"/>
      <c r="L439" s="63"/>
      <c r="M439" s="63"/>
      <c r="N439" s="63"/>
      <c r="O439" s="63"/>
      <c r="P439" s="63"/>
      <c r="Q439" s="63"/>
      <c r="R439" s="64"/>
      <c r="S439" s="64"/>
      <c r="T439" s="64"/>
      <c r="U439" s="64"/>
      <c r="V439" s="63"/>
      <c r="W439" s="63"/>
      <c r="X439" s="63"/>
      <c r="Y439" s="63"/>
      <c r="Z439" s="63"/>
      <c r="AA439" s="63"/>
      <c r="AB439" s="654">
        <v>4000000</v>
      </c>
      <c r="AC439" s="654"/>
      <c r="AD439" s="654"/>
      <c r="AE439" s="654"/>
      <c r="AF439" s="654"/>
      <c r="AG439" s="442">
        <v>4000000</v>
      </c>
      <c r="AH439" s="442"/>
      <c r="AI439" s="442"/>
      <c r="AJ439" s="442"/>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O439" s="7"/>
      <c r="BP439" s="7"/>
      <c r="BQ439" s="7"/>
      <c r="BR439" s="7"/>
      <c r="BS439" s="7"/>
      <c r="BT439" s="7"/>
      <c r="BU439" s="7"/>
    </row>
    <row r="440" spans="2:73" ht="19.5" customHeight="1">
      <c r="B440" s="11" t="s">
        <v>420</v>
      </c>
      <c r="C440" s="63" t="s">
        <v>555</v>
      </c>
      <c r="D440" s="63"/>
      <c r="E440" s="63"/>
      <c r="F440" s="63"/>
      <c r="G440" s="63"/>
      <c r="H440" s="63"/>
      <c r="I440" s="63"/>
      <c r="J440" s="63"/>
      <c r="K440" s="63"/>
      <c r="L440" s="63"/>
      <c r="M440" s="63"/>
      <c r="N440" s="63"/>
      <c r="O440" s="63"/>
      <c r="P440" s="63"/>
      <c r="Q440" s="63"/>
      <c r="R440" s="64"/>
      <c r="S440" s="64"/>
      <c r="T440" s="64"/>
      <c r="U440" s="64"/>
      <c r="V440" s="63"/>
      <c r="W440" s="63"/>
      <c r="X440" s="63"/>
      <c r="Y440" s="63"/>
      <c r="Z440" s="63"/>
      <c r="AA440" s="63"/>
      <c r="AB440" s="654"/>
      <c r="AC440" s="654"/>
      <c r="AD440" s="654"/>
      <c r="AE440" s="654"/>
      <c r="AF440" s="654"/>
      <c r="AG440" s="442"/>
      <c r="AH440" s="442"/>
      <c r="AI440" s="442"/>
      <c r="AJ440" s="442"/>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O440" s="7"/>
      <c r="BP440" s="7"/>
      <c r="BQ440" s="7"/>
      <c r="BR440" s="7"/>
      <c r="BS440" s="7"/>
      <c r="BT440" s="7"/>
      <c r="BU440" s="7"/>
    </row>
    <row r="441" spans="2:73" ht="19.5" customHeight="1">
      <c r="B441" s="11" t="s">
        <v>405</v>
      </c>
      <c r="C441" s="63" t="s">
        <v>556</v>
      </c>
      <c r="D441" s="63"/>
      <c r="E441" s="63"/>
      <c r="F441" s="63"/>
      <c r="G441" s="63"/>
      <c r="H441" s="63"/>
      <c r="I441" s="63"/>
      <c r="J441" s="63"/>
      <c r="K441" s="63"/>
      <c r="L441" s="63"/>
      <c r="M441" s="63"/>
      <c r="N441" s="63"/>
      <c r="O441" s="63"/>
      <c r="P441" s="63"/>
      <c r="Q441" s="63"/>
      <c r="R441" s="64"/>
      <c r="S441" s="64"/>
      <c r="T441" s="64"/>
      <c r="U441" s="64"/>
      <c r="V441" s="63"/>
      <c r="W441" s="63"/>
      <c r="X441" s="63"/>
      <c r="Y441" s="63"/>
      <c r="Z441" s="63"/>
      <c r="AA441" s="63"/>
      <c r="AB441" s="654"/>
      <c r="AC441" s="654"/>
      <c r="AD441" s="654"/>
      <c r="AE441" s="654"/>
      <c r="AF441" s="654"/>
      <c r="AG441" s="442"/>
      <c r="AH441" s="442"/>
      <c r="AI441" s="442"/>
      <c r="AJ441" s="442"/>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O441" s="7"/>
      <c r="BP441" s="7"/>
      <c r="BQ441" s="7"/>
      <c r="BR441" s="7"/>
      <c r="BS441" s="7"/>
      <c r="BT441" s="7"/>
      <c r="BU441" s="7"/>
    </row>
    <row r="442" spans="2:73" ht="19.5" customHeight="1">
      <c r="B442" s="11" t="s">
        <v>420</v>
      </c>
      <c r="C442" s="63" t="s">
        <v>554</v>
      </c>
      <c r="D442" s="63"/>
      <c r="E442" s="63"/>
      <c r="F442" s="63"/>
      <c r="G442" s="63"/>
      <c r="H442" s="63"/>
      <c r="I442" s="63"/>
      <c r="J442" s="63"/>
      <c r="K442" s="63"/>
      <c r="L442" s="63"/>
      <c r="M442" s="63"/>
      <c r="N442" s="63"/>
      <c r="O442" s="63"/>
      <c r="P442" s="63"/>
      <c r="Q442" s="63"/>
      <c r="R442" s="64"/>
      <c r="S442" s="64"/>
      <c r="T442" s="64"/>
      <c r="U442" s="64"/>
      <c r="V442" s="63"/>
      <c r="W442" s="63"/>
      <c r="X442" s="63"/>
      <c r="Y442" s="63"/>
      <c r="Z442" s="63"/>
      <c r="AA442" s="63"/>
      <c r="AB442" s="654"/>
      <c r="AC442" s="654"/>
      <c r="AD442" s="654"/>
      <c r="AE442" s="654"/>
      <c r="AF442" s="654"/>
      <c r="AG442" s="442"/>
      <c r="AH442" s="442"/>
      <c r="AI442" s="442"/>
      <c r="AJ442" s="442"/>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O442" s="7"/>
      <c r="BP442" s="7"/>
      <c r="BQ442" s="7"/>
      <c r="BR442" s="7"/>
      <c r="BS442" s="7"/>
      <c r="BT442" s="7"/>
      <c r="BU442" s="7"/>
    </row>
    <row r="443" spans="2:73" ht="19.5" customHeight="1">
      <c r="B443" s="8" t="s">
        <v>420</v>
      </c>
      <c r="C443" s="63" t="s">
        <v>555</v>
      </c>
      <c r="D443" s="8"/>
      <c r="E443" s="8"/>
      <c r="F443" s="8"/>
      <c r="G443" s="8"/>
      <c r="H443" s="8"/>
      <c r="I443" s="8"/>
      <c r="J443" s="8"/>
      <c r="K443" s="8"/>
      <c r="L443" s="8"/>
      <c r="M443" s="8"/>
      <c r="N443" s="8"/>
      <c r="O443" s="8"/>
      <c r="P443" s="8"/>
      <c r="Q443" s="8"/>
      <c r="R443" s="8"/>
      <c r="S443" s="8"/>
      <c r="T443" s="452"/>
      <c r="U443" s="452"/>
      <c r="V443" s="452"/>
      <c r="W443" s="452"/>
      <c r="X443" s="452"/>
      <c r="Y443" s="452"/>
      <c r="Z443" s="452"/>
      <c r="AA443" s="54"/>
      <c r="AB443" s="654"/>
      <c r="AC443" s="654"/>
      <c r="AD443" s="654"/>
      <c r="AE443" s="654"/>
      <c r="AF443" s="654"/>
      <c r="AG443" s="442"/>
      <c r="AH443" s="442"/>
      <c r="AI443" s="442"/>
      <c r="AJ443" s="442"/>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O443" s="7"/>
      <c r="BP443" s="7"/>
      <c r="BQ443" s="7"/>
      <c r="BR443" s="7"/>
      <c r="BS443" s="7"/>
      <c r="BT443" s="7"/>
      <c r="BU443" s="7"/>
    </row>
    <row r="444" spans="2:73" ht="19.5" customHeight="1">
      <c r="B444" s="8" t="s">
        <v>405</v>
      </c>
      <c r="C444" s="63" t="s">
        <v>557</v>
      </c>
      <c r="D444" s="8"/>
      <c r="E444" s="8"/>
      <c r="F444" s="8"/>
      <c r="G444" s="8"/>
      <c r="H444" s="8"/>
      <c r="I444" s="8"/>
      <c r="J444" s="8"/>
      <c r="K444" s="8"/>
      <c r="L444" s="8"/>
      <c r="M444" s="8"/>
      <c r="N444" s="8"/>
      <c r="O444" s="8"/>
      <c r="P444" s="8"/>
      <c r="Q444" s="8"/>
      <c r="R444" s="8"/>
      <c r="S444" s="8"/>
      <c r="T444" s="13"/>
      <c r="U444" s="13"/>
      <c r="V444" s="13"/>
      <c r="W444" s="13"/>
      <c r="X444" s="13"/>
      <c r="Y444" s="13"/>
      <c r="Z444" s="13"/>
      <c r="AA444" s="54"/>
      <c r="AB444" s="654">
        <v>4000000</v>
      </c>
      <c r="AC444" s="654"/>
      <c r="AD444" s="654"/>
      <c r="AE444" s="654"/>
      <c r="AF444" s="654"/>
      <c r="AG444" s="442">
        <v>4000000</v>
      </c>
      <c r="AH444" s="442"/>
      <c r="AI444" s="442"/>
      <c r="AJ444" s="442"/>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O444" s="7"/>
      <c r="BP444" s="7"/>
      <c r="BQ444" s="7"/>
      <c r="BR444" s="7"/>
      <c r="BS444" s="7"/>
      <c r="BT444" s="7"/>
      <c r="BU444" s="7"/>
    </row>
    <row r="445" spans="2:73" ht="19.5" customHeight="1">
      <c r="B445" s="11" t="s">
        <v>420</v>
      </c>
      <c r="C445" s="63" t="s">
        <v>554</v>
      </c>
      <c r="D445" s="8"/>
      <c r="E445" s="8"/>
      <c r="F445" s="8"/>
      <c r="G445" s="8"/>
      <c r="H445" s="8"/>
      <c r="I445" s="8"/>
      <c r="J445" s="8"/>
      <c r="K445" s="8"/>
      <c r="L445" s="8"/>
      <c r="M445" s="8"/>
      <c r="N445" s="8"/>
      <c r="O445" s="8"/>
      <c r="P445" s="8"/>
      <c r="Q445" s="8"/>
      <c r="R445" s="8"/>
      <c r="S445" s="8"/>
      <c r="T445" s="13"/>
      <c r="U445" s="13"/>
      <c r="V445" s="13"/>
      <c r="W445" s="13"/>
      <c r="X445" s="13"/>
      <c r="Y445" s="13"/>
      <c r="Z445" s="13"/>
      <c r="AA445" s="54"/>
      <c r="AB445" s="654">
        <v>4000000</v>
      </c>
      <c r="AC445" s="654"/>
      <c r="AD445" s="654"/>
      <c r="AE445" s="654"/>
      <c r="AF445" s="654"/>
      <c r="AG445" s="442">
        <v>4000000</v>
      </c>
      <c r="AH445" s="442"/>
      <c r="AI445" s="442"/>
      <c r="AJ445" s="442"/>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O445" s="7"/>
      <c r="BP445" s="7"/>
      <c r="BQ445" s="7"/>
      <c r="BR445" s="7"/>
      <c r="BS445" s="7"/>
      <c r="BT445" s="7"/>
      <c r="BU445" s="7"/>
    </row>
    <row r="446" spans="2:73" ht="19.5" customHeight="1">
      <c r="B446" s="8" t="s">
        <v>420</v>
      </c>
      <c r="C446" s="63" t="s">
        <v>555</v>
      </c>
      <c r="D446" s="8"/>
      <c r="E446" s="8"/>
      <c r="F446" s="8"/>
      <c r="G446" s="8"/>
      <c r="H446" s="8"/>
      <c r="I446" s="8"/>
      <c r="J446" s="8"/>
      <c r="K446" s="8"/>
      <c r="L446" s="8"/>
      <c r="M446" s="8"/>
      <c r="N446" s="8"/>
      <c r="O446" s="8"/>
      <c r="P446" s="8"/>
      <c r="Q446" s="8"/>
      <c r="R446" s="8"/>
      <c r="S446" s="8"/>
      <c r="T446" s="13"/>
      <c r="U446" s="13"/>
      <c r="V446" s="13"/>
      <c r="W446" s="13"/>
      <c r="X446" s="13"/>
      <c r="Y446" s="13"/>
      <c r="Z446" s="13"/>
      <c r="AA446" s="54"/>
      <c r="AB446" s="654"/>
      <c r="AC446" s="654"/>
      <c r="AD446" s="654"/>
      <c r="AE446" s="654"/>
      <c r="AF446" s="654"/>
      <c r="AG446" s="442"/>
      <c r="AH446" s="442"/>
      <c r="AI446" s="442"/>
      <c r="AJ446" s="442"/>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O446" s="7"/>
      <c r="BP446" s="7"/>
      <c r="BQ446" s="7"/>
      <c r="BR446" s="7"/>
      <c r="BS446" s="7"/>
      <c r="BT446" s="7"/>
      <c r="BU446" s="7"/>
    </row>
    <row r="447" spans="2:73" ht="19.5" customHeight="1">
      <c r="B447" s="8" t="s">
        <v>359</v>
      </c>
      <c r="C447" s="196" t="s">
        <v>558</v>
      </c>
      <c r="D447" s="8"/>
      <c r="E447" s="8"/>
      <c r="F447" s="8"/>
      <c r="G447" s="8"/>
      <c r="H447" s="8"/>
      <c r="I447" s="8"/>
      <c r="J447" s="8"/>
      <c r="K447" s="8"/>
      <c r="L447" s="8"/>
      <c r="M447" s="8"/>
      <c r="N447" s="8"/>
      <c r="O447" s="8"/>
      <c r="P447" s="8"/>
      <c r="Q447" s="8"/>
      <c r="R447" s="8"/>
      <c r="S447" s="8"/>
      <c r="T447" s="13"/>
      <c r="U447" s="13"/>
      <c r="V447" s="13"/>
      <c r="W447" s="13"/>
      <c r="X447" s="13"/>
      <c r="Y447" s="13"/>
      <c r="Z447" s="13"/>
      <c r="AA447" s="54"/>
      <c r="AB447" s="654"/>
      <c r="AC447" s="654"/>
      <c r="AD447" s="654"/>
      <c r="AE447" s="654"/>
      <c r="AF447" s="654"/>
      <c r="AG447" s="442"/>
      <c r="AH447" s="442"/>
      <c r="AI447" s="442"/>
      <c r="AJ447" s="442"/>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O447" s="7"/>
      <c r="BP447" s="7"/>
      <c r="BQ447" s="7"/>
      <c r="BR447" s="7"/>
      <c r="BS447" s="7"/>
      <c r="BT447" s="7"/>
      <c r="BU447" s="7"/>
    </row>
    <row r="448" spans="2:73" ht="19.5" customHeight="1">
      <c r="B448" s="8" t="s">
        <v>564</v>
      </c>
      <c r="C448" s="66" t="s">
        <v>565</v>
      </c>
      <c r="D448" s="8"/>
      <c r="E448" s="8"/>
      <c r="F448" s="8"/>
      <c r="G448" s="8"/>
      <c r="H448" s="8"/>
      <c r="I448" s="8"/>
      <c r="J448" s="8"/>
      <c r="K448" s="8"/>
      <c r="L448" s="8"/>
      <c r="M448" s="8"/>
      <c r="N448" s="8"/>
      <c r="O448" s="8"/>
      <c r="P448" s="8"/>
      <c r="Q448" s="8"/>
      <c r="R448" s="8"/>
      <c r="S448" s="8"/>
      <c r="T448" s="13"/>
      <c r="U448" s="13"/>
      <c r="V448" s="13"/>
      <c r="W448" s="13"/>
      <c r="X448" s="13"/>
      <c r="Y448" s="13"/>
      <c r="Z448" s="13"/>
      <c r="AA448" s="54"/>
      <c r="AB448" s="668">
        <f>+AB449+AB450</f>
        <v>14550404046</v>
      </c>
      <c r="AC448" s="668"/>
      <c r="AD448" s="668"/>
      <c r="AE448" s="668"/>
      <c r="AF448" s="668"/>
      <c r="AG448" s="668">
        <v>14550404046</v>
      </c>
      <c r="AH448" s="668"/>
      <c r="AI448" s="668"/>
      <c r="AJ448" s="668"/>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O448" s="7"/>
      <c r="BP448" s="7"/>
      <c r="BQ448" s="7"/>
      <c r="BR448" s="7"/>
      <c r="BS448" s="7"/>
      <c r="BT448" s="7"/>
      <c r="BU448" s="7"/>
    </row>
    <row r="449" spans="2:73" ht="19.5" customHeight="1">
      <c r="B449" s="8" t="s">
        <v>405</v>
      </c>
      <c r="C449" s="63" t="s">
        <v>148</v>
      </c>
      <c r="D449" s="8"/>
      <c r="E449" s="8"/>
      <c r="F449" s="8"/>
      <c r="G449" s="8"/>
      <c r="H449" s="8"/>
      <c r="I449" s="8"/>
      <c r="J449" s="8"/>
      <c r="K449" s="8"/>
      <c r="L449" s="8"/>
      <c r="M449" s="8"/>
      <c r="N449" s="8"/>
      <c r="O449" s="8"/>
      <c r="P449" s="8"/>
      <c r="Q449" s="8"/>
      <c r="R449" s="8"/>
      <c r="S449" s="8"/>
      <c r="T449" s="13"/>
      <c r="U449" s="13"/>
      <c r="V449" s="13"/>
      <c r="W449" s="13"/>
      <c r="X449" s="13"/>
      <c r="Y449" s="13"/>
      <c r="Z449" s="13"/>
      <c r="AA449" s="54"/>
      <c r="AB449" s="658">
        <f>11389899796+2873999950</f>
        <v>14263899746</v>
      </c>
      <c r="AC449" s="658"/>
      <c r="AD449" s="658"/>
      <c r="AE449" s="658"/>
      <c r="AF449" s="658"/>
      <c r="AG449" s="447">
        <f>+AB449</f>
        <v>14263899746</v>
      </c>
      <c r="AH449" s="447"/>
      <c r="AI449" s="447"/>
      <c r="AJ449" s="447"/>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O449" s="7"/>
      <c r="BP449" s="7"/>
      <c r="BQ449" s="7"/>
      <c r="BR449" s="7"/>
      <c r="BS449" s="7"/>
      <c r="BT449" s="7"/>
      <c r="BU449" s="7"/>
    </row>
    <row r="450" spans="2:73" ht="19.5" customHeight="1">
      <c r="B450" s="8" t="s">
        <v>405</v>
      </c>
      <c r="C450" s="63" t="s">
        <v>149</v>
      </c>
      <c r="D450" s="8"/>
      <c r="E450" s="8"/>
      <c r="F450" s="8"/>
      <c r="G450" s="8"/>
      <c r="H450" s="8"/>
      <c r="I450" s="8"/>
      <c r="J450" s="8"/>
      <c r="K450" s="8"/>
      <c r="L450" s="8"/>
      <c r="M450" s="8"/>
      <c r="N450" s="8"/>
      <c r="O450" s="8"/>
      <c r="P450" s="8"/>
      <c r="Q450" s="8"/>
      <c r="R450" s="8"/>
      <c r="S450" s="8"/>
      <c r="T450" s="13"/>
      <c r="U450" s="13"/>
      <c r="V450" s="13"/>
      <c r="W450" s="13"/>
      <c r="X450" s="13"/>
      <c r="Y450" s="13"/>
      <c r="Z450" s="13"/>
      <c r="AA450" s="54"/>
      <c r="AB450" s="654">
        <v>286504300</v>
      </c>
      <c r="AC450" s="654"/>
      <c r="AD450" s="654"/>
      <c r="AE450" s="654"/>
      <c r="AF450" s="654"/>
      <c r="AG450" s="442">
        <v>286504300</v>
      </c>
      <c r="AH450" s="442"/>
      <c r="AI450" s="442"/>
      <c r="AJ450" s="442"/>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O450" s="7"/>
      <c r="BP450" s="7"/>
      <c r="BQ450" s="7"/>
      <c r="BR450" s="7"/>
      <c r="BS450" s="7"/>
      <c r="BT450" s="7"/>
      <c r="BU450" s="7"/>
    </row>
    <row r="451" spans="2:73" ht="19.5" customHeight="1">
      <c r="B451" s="8"/>
      <c r="C451" s="63"/>
      <c r="D451" s="8"/>
      <c r="E451" s="8"/>
      <c r="F451" s="8"/>
      <c r="G451" s="8"/>
      <c r="H451" s="8"/>
      <c r="I451" s="8"/>
      <c r="J451" s="8"/>
      <c r="K451" s="8"/>
      <c r="L451" s="8"/>
      <c r="M451" s="8"/>
      <c r="N451" s="8"/>
      <c r="O451" s="8"/>
      <c r="P451" s="8"/>
      <c r="Q451" s="8"/>
      <c r="R451" s="8"/>
      <c r="S451" s="8"/>
      <c r="T451" s="13"/>
      <c r="U451" s="13"/>
      <c r="V451" s="13"/>
      <c r="W451" s="13"/>
      <c r="X451" s="13"/>
      <c r="Y451" s="13"/>
      <c r="Z451" s="13"/>
      <c r="AA451" s="54"/>
      <c r="AB451" s="58"/>
      <c r="AC451" s="195"/>
      <c r="AD451" s="195"/>
      <c r="AE451" s="195"/>
      <c r="AF451" s="195"/>
      <c r="AG451" s="195"/>
      <c r="AH451" s="195"/>
      <c r="AI451" s="195"/>
      <c r="AJ451" s="195"/>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O451" s="7"/>
      <c r="BP451" s="7"/>
      <c r="BQ451" s="7"/>
      <c r="BR451" s="7"/>
      <c r="BS451" s="7"/>
      <c r="BT451" s="7"/>
      <c r="BU451" s="7"/>
    </row>
    <row r="452" spans="1:73" ht="19.5" customHeight="1">
      <c r="A452" s="11" t="s">
        <v>319</v>
      </c>
      <c r="B452" s="669" t="s">
        <v>566</v>
      </c>
      <c r="C452" s="669"/>
      <c r="D452" s="669"/>
      <c r="E452" s="669"/>
      <c r="F452" s="669"/>
      <c r="G452" s="669"/>
      <c r="H452" s="669"/>
      <c r="I452" s="669"/>
      <c r="J452" s="669"/>
      <c r="K452" s="669"/>
      <c r="L452" s="669"/>
      <c r="M452" s="669"/>
      <c r="N452" s="669"/>
      <c r="O452" s="669"/>
      <c r="P452" s="669"/>
      <c r="Q452" s="669"/>
      <c r="R452" s="669"/>
      <c r="S452" s="669"/>
      <c r="T452" s="669"/>
      <c r="U452" s="669"/>
      <c r="V452" s="669"/>
      <c r="W452" s="669"/>
      <c r="X452" s="669"/>
      <c r="Y452" s="669"/>
      <c r="Z452" s="669"/>
      <c r="AA452" s="669"/>
      <c r="AB452" s="669"/>
      <c r="AC452" s="669"/>
      <c r="AD452" s="669"/>
      <c r="AE452" s="669"/>
      <c r="AF452" s="669"/>
      <c r="AG452" s="669"/>
      <c r="AH452" s="669"/>
      <c r="AI452" s="669"/>
      <c r="AJ452" s="195"/>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O452" s="7"/>
      <c r="BP452" s="7"/>
      <c r="BQ452" s="7"/>
      <c r="BR452" s="7"/>
      <c r="BS452" s="7"/>
      <c r="BT452" s="7"/>
      <c r="BU452" s="7"/>
    </row>
    <row r="453" spans="2:73" ht="19.5" customHeight="1">
      <c r="B453" s="8"/>
      <c r="C453" s="63"/>
      <c r="D453" s="8"/>
      <c r="E453" s="8"/>
      <c r="F453" s="8"/>
      <c r="G453" s="8"/>
      <c r="H453" s="8"/>
      <c r="I453" s="8"/>
      <c r="J453" s="8"/>
      <c r="K453" s="8"/>
      <c r="L453" s="8"/>
      <c r="M453" s="8"/>
      <c r="N453" s="8"/>
      <c r="O453" s="8"/>
      <c r="P453" s="8"/>
      <c r="Q453" s="8"/>
      <c r="R453" s="8"/>
      <c r="S453" s="8"/>
      <c r="T453" s="13"/>
      <c r="U453" s="13"/>
      <c r="V453" s="13"/>
      <c r="W453" s="13"/>
      <c r="X453" s="13"/>
      <c r="Y453" s="13"/>
      <c r="Z453" s="13"/>
      <c r="AA453" s="54"/>
      <c r="AB453" s="58"/>
      <c r="AC453" s="195"/>
      <c r="AD453" s="195"/>
      <c r="AE453" s="195"/>
      <c r="AF453" s="670" t="s">
        <v>567</v>
      </c>
      <c r="AG453" s="670"/>
      <c r="AH453" s="670"/>
      <c r="AI453" s="670"/>
      <c r="AJ453" s="670"/>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O453" s="7"/>
      <c r="BP453" s="7"/>
      <c r="BQ453" s="7"/>
      <c r="BR453" s="7"/>
      <c r="BS453" s="7"/>
      <c r="BT453" s="7"/>
      <c r="BU453" s="7"/>
    </row>
    <row r="454" spans="2:73" ht="19.5" customHeight="1">
      <c r="B454" s="8"/>
      <c r="C454" s="63"/>
      <c r="D454" s="8"/>
      <c r="E454" s="8"/>
      <c r="F454" s="8"/>
      <c r="G454" s="8"/>
      <c r="H454" s="8"/>
      <c r="I454" s="8"/>
      <c r="J454" s="8"/>
      <c r="K454" s="8"/>
      <c r="L454" s="8"/>
      <c r="M454" s="8"/>
      <c r="N454" s="8"/>
      <c r="O454" s="8"/>
      <c r="P454" s="8"/>
      <c r="Q454" s="8"/>
      <c r="R454" s="8"/>
      <c r="S454" s="8"/>
      <c r="T454" s="13"/>
      <c r="U454" s="13"/>
      <c r="V454" s="13"/>
      <c r="W454" s="13"/>
      <c r="X454" s="13"/>
      <c r="Y454" s="511" t="s">
        <v>568</v>
      </c>
      <c r="Z454" s="511"/>
      <c r="AA454" s="511"/>
      <c r="AB454" s="511"/>
      <c r="AC454" s="511"/>
      <c r="AD454" s="511"/>
      <c r="AE454" s="511"/>
      <c r="AF454" s="671" t="s">
        <v>569</v>
      </c>
      <c r="AG454" s="671"/>
      <c r="AH454" s="671"/>
      <c r="AI454" s="671"/>
      <c r="AJ454" s="671"/>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O454" s="7"/>
      <c r="BP454" s="7"/>
      <c r="BQ454" s="7"/>
      <c r="BR454" s="7"/>
      <c r="BS454" s="7"/>
      <c r="BT454" s="7"/>
      <c r="BU454" s="7"/>
    </row>
    <row r="455" spans="2:73" ht="19.5" customHeight="1">
      <c r="B455" s="8">
        <v>1</v>
      </c>
      <c r="C455" s="66" t="s">
        <v>570</v>
      </c>
      <c r="D455" s="8"/>
      <c r="E455" s="8"/>
      <c r="F455" s="8"/>
      <c r="G455" s="8"/>
      <c r="H455" s="8"/>
      <c r="I455" s="8"/>
      <c r="J455" s="8"/>
      <c r="K455" s="8"/>
      <c r="L455" s="8"/>
      <c r="M455" s="8"/>
      <c r="N455" s="8"/>
      <c r="O455" s="8"/>
      <c r="P455" s="8"/>
      <c r="Q455" s="8"/>
      <c r="R455" s="8"/>
      <c r="S455" s="8"/>
      <c r="T455" s="13"/>
      <c r="U455" s="13"/>
      <c r="V455" s="13"/>
      <c r="W455" s="13"/>
      <c r="X455" s="13"/>
      <c r="Y455" s="13"/>
      <c r="Z455" s="13"/>
      <c r="AA455" s="54"/>
      <c r="AB455" s="58"/>
      <c r="AC455" s="195"/>
      <c r="AD455" s="195"/>
      <c r="AE455" s="195"/>
      <c r="AF455" s="195"/>
      <c r="AG455" s="195"/>
      <c r="AH455" s="195"/>
      <c r="AI455" s="195"/>
      <c r="AJ455" s="195"/>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O455" s="7"/>
      <c r="BP455" s="7"/>
      <c r="BQ455" s="7"/>
      <c r="BR455" s="7"/>
      <c r="BS455" s="7"/>
      <c r="BT455" s="7"/>
      <c r="BU455" s="7"/>
    </row>
    <row r="456" spans="2:73" ht="19.5" customHeight="1">
      <c r="B456" s="8" t="s">
        <v>414</v>
      </c>
      <c r="C456" s="66" t="s">
        <v>154</v>
      </c>
      <c r="D456" s="8"/>
      <c r="E456" s="8"/>
      <c r="F456" s="8"/>
      <c r="G456" s="8"/>
      <c r="H456" s="8"/>
      <c r="I456" s="8"/>
      <c r="J456" s="8"/>
      <c r="K456" s="8"/>
      <c r="L456" s="8"/>
      <c r="M456" s="8"/>
      <c r="N456" s="8"/>
      <c r="O456" s="8"/>
      <c r="P456" s="8"/>
      <c r="Q456" s="8"/>
      <c r="R456" s="8"/>
      <c r="S456" s="8"/>
      <c r="T456" s="13"/>
      <c r="U456" s="13"/>
      <c r="V456" s="13"/>
      <c r="W456" s="13"/>
      <c r="X456" s="13"/>
      <c r="Y456" s="442">
        <v>49805261280</v>
      </c>
      <c r="Z456" s="442"/>
      <c r="AA456" s="442"/>
      <c r="AB456" s="442"/>
      <c r="AC456" s="442"/>
      <c r="AD456" s="442"/>
      <c r="AE456" s="442"/>
      <c r="AF456" s="442">
        <f>+AF457+AF458+AF459</f>
        <v>42349425705</v>
      </c>
      <c r="AG456" s="442"/>
      <c r="AH456" s="442"/>
      <c r="AI456" s="442"/>
      <c r="AJ456" s="442"/>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O456" s="7"/>
      <c r="BP456" s="7"/>
      <c r="BQ456" s="7"/>
      <c r="BR456" s="7"/>
      <c r="BS456" s="7"/>
      <c r="BT456" s="7"/>
      <c r="BU456" s="7"/>
    </row>
    <row r="457" spans="2:73" ht="19.5" customHeight="1">
      <c r="B457" s="8" t="s">
        <v>405</v>
      </c>
      <c r="C457" s="63" t="s">
        <v>571</v>
      </c>
      <c r="D457" s="8"/>
      <c r="E457" s="8"/>
      <c r="F457" s="8"/>
      <c r="G457" s="8"/>
      <c r="H457" s="8"/>
      <c r="I457" s="8"/>
      <c r="J457" s="8"/>
      <c r="K457" s="8"/>
      <c r="L457" s="8"/>
      <c r="M457" s="8"/>
      <c r="N457" s="8"/>
      <c r="O457" s="8"/>
      <c r="P457" s="8"/>
      <c r="Q457" s="8"/>
      <c r="R457" s="8"/>
      <c r="S457" s="8"/>
      <c r="T457" s="13"/>
      <c r="U457" s="13"/>
      <c r="V457" s="13"/>
      <c r="W457" s="13"/>
      <c r="X457" s="13"/>
      <c r="Y457" s="442">
        <v>49805261280</v>
      </c>
      <c r="Z457" s="442"/>
      <c r="AA457" s="442"/>
      <c r="AB457" s="442"/>
      <c r="AC457" s="442"/>
      <c r="AD457" s="442"/>
      <c r="AE457" s="442"/>
      <c r="AF457" s="442">
        <v>42349425705</v>
      </c>
      <c r="AG457" s="442"/>
      <c r="AH457" s="442"/>
      <c r="AI457" s="442"/>
      <c r="AJ457" s="442"/>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O457" s="7"/>
      <c r="BP457" s="7"/>
      <c r="BQ457" s="7"/>
      <c r="BR457" s="7"/>
      <c r="BS457" s="7"/>
      <c r="BT457" s="7"/>
      <c r="BU457" s="7"/>
    </row>
    <row r="458" spans="2:73" ht="19.5" customHeight="1">
      <c r="B458" s="8" t="s">
        <v>405</v>
      </c>
      <c r="C458" s="63" t="s">
        <v>572</v>
      </c>
      <c r="D458" s="8"/>
      <c r="E458" s="8"/>
      <c r="F458" s="8"/>
      <c r="G458" s="8"/>
      <c r="H458" s="8"/>
      <c r="I458" s="8"/>
      <c r="J458" s="8"/>
      <c r="K458" s="8"/>
      <c r="L458" s="8"/>
      <c r="M458" s="8"/>
      <c r="N458" s="8"/>
      <c r="O458" s="8"/>
      <c r="P458" s="8"/>
      <c r="Q458" s="8"/>
      <c r="R458" s="8"/>
      <c r="S458" s="8"/>
      <c r="T458" s="13"/>
      <c r="U458" s="13"/>
      <c r="V458" s="13"/>
      <c r="W458" s="13"/>
      <c r="X458" s="13"/>
      <c r="Y458" s="442"/>
      <c r="Z458" s="442"/>
      <c r="AA458" s="442"/>
      <c r="AB458" s="442"/>
      <c r="AC458" s="442"/>
      <c r="AD458" s="442"/>
      <c r="AE458" s="442"/>
      <c r="AF458" s="442"/>
      <c r="AG458" s="442"/>
      <c r="AH458" s="442"/>
      <c r="AI458" s="442"/>
      <c r="AJ458" s="442"/>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O458" s="7"/>
      <c r="BP458" s="7"/>
      <c r="BQ458" s="7"/>
      <c r="BR458" s="7"/>
      <c r="BS458" s="7"/>
      <c r="BT458" s="7"/>
      <c r="BU458" s="7"/>
    </row>
    <row r="459" spans="2:73" ht="19.5" customHeight="1">
      <c r="B459" s="8" t="s">
        <v>405</v>
      </c>
      <c r="C459" s="63" t="s">
        <v>573</v>
      </c>
      <c r="D459" s="8"/>
      <c r="E459" s="8"/>
      <c r="F459" s="8"/>
      <c r="G459" s="8"/>
      <c r="H459" s="8"/>
      <c r="I459" s="8"/>
      <c r="J459" s="8"/>
      <c r="K459" s="8"/>
      <c r="L459" s="8"/>
      <c r="M459" s="8"/>
      <c r="N459" s="8"/>
      <c r="O459" s="8"/>
      <c r="P459" s="8"/>
      <c r="Q459" s="8"/>
      <c r="R459" s="8"/>
      <c r="S459" s="8"/>
      <c r="T459" s="13"/>
      <c r="U459" s="13"/>
      <c r="V459" s="13"/>
      <c r="W459" s="13"/>
      <c r="X459" s="13"/>
      <c r="Y459" s="442"/>
      <c r="Z459" s="442"/>
      <c r="AA459" s="442"/>
      <c r="AB459" s="442"/>
      <c r="AC459" s="442"/>
      <c r="AD459" s="442"/>
      <c r="AE459" s="442"/>
      <c r="AF459" s="442"/>
      <c r="AG459" s="442"/>
      <c r="AH459" s="442"/>
      <c r="AI459" s="442"/>
      <c r="AJ459" s="442"/>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O459" s="7"/>
      <c r="BP459" s="7"/>
      <c r="BQ459" s="7"/>
      <c r="BR459" s="7"/>
      <c r="BS459" s="7"/>
      <c r="BT459" s="7"/>
      <c r="BU459" s="7"/>
    </row>
    <row r="460" spans="2:73" ht="19.5" customHeight="1">
      <c r="B460" s="8"/>
      <c r="C460" s="456" t="s">
        <v>17</v>
      </c>
      <c r="D460" s="456"/>
      <c r="E460" s="456"/>
      <c r="F460" s="456"/>
      <c r="G460" s="456"/>
      <c r="H460" s="456"/>
      <c r="I460" s="456"/>
      <c r="J460" s="456"/>
      <c r="K460" s="456"/>
      <c r="L460" s="456"/>
      <c r="M460" s="456"/>
      <c r="N460" s="8"/>
      <c r="O460" s="8"/>
      <c r="P460" s="8"/>
      <c r="Q460" s="8"/>
      <c r="R460" s="8"/>
      <c r="S460" s="8"/>
      <c r="T460" s="13"/>
      <c r="U460" s="13"/>
      <c r="V460" s="13"/>
      <c r="W460" s="13"/>
      <c r="X460" s="13"/>
      <c r="Y460" s="442">
        <f>+Y457+Y458+Y459</f>
        <v>49805261280</v>
      </c>
      <c r="Z460" s="442"/>
      <c r="AA460" s="442"/>
      <c r="AB460" s="442"/>
      <c r="AC460" s="442"/>
      <c r="AD460" s="442"/>
      <c r="AE460" s="442"/>
      <c r="AF460" s="442">
        <f>+AF456</f>
        <v>42349425705</v>
      </c>
      <c r="AG460" s="442"/>
      <c r="AH460" s="442"/>
      <c r="AI460" s="442"/>
      <c r="AJ460" s="442"/>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O460" s="7"/>
      <c r="BP460" s="7"/>
      <c r="BQ460" s="7"/>
      <c r="BR460" s="7"/>
      <c r="BS460" s="7"/>
      <c r="BT460" s="7"/>
      <c r="BU460" s="7"/>
    </row>
    <row r="461" spans="2:73" ht="19.5" customHeight="1">
      <c r="B461" s="8">
        <v>2</v>
      </c>
      <c r="C461" s="66" t="s">
        <v>574</v>
      </c>
      <c r="D461" s="8"/>
      <c r="E461" s="8"/>
      <c r="F461" s="8"/>
      <c r="G461" s="8"/>
      <c r="H461" s="8"/>
      <c r="I461" s="8"/>
      <c r="J461" s="8"/>
      <c r="K461" s="8"/>
      <c r="L461" s="8"/>
      <c r="M461" s="8"/>
      <c r="N461" s="8"/>
      <c r="O461" s="8"/>
      <c r="P461" s="8"/>
      <c r="Q461" s="8"/>
      <c r="R461" s="8"/>
      <c r="S461" s="8"/>
      <c r="T461" s="13"/>
      <c r="U461" s="13"/>
      <c r="V461" s="13"/>
      <c r="W461" s="13"/>
      <c r="X461" s="13"/>
      <c r="Y461" s="442"/>
      <c r="Z461" s="442"/>
      <c r="AA461" s="442"/>
      <c r="AB461" s="442"/>
      <c r="AC461" s="442"/>
      <c r="AD461" s="442"/>
      <c r="AE461" s="442"/>
      <c r="AF461" s="442"/>
      <c r="AG461" s="442"/>
      <c r="AH461" s="442"/>
      <c r="AI461" s="442"/>
      <c r="AJ461" s="442"/>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O461" s="7"/>
      <c r="BP461" s="7"/>
      <c r="BQ461" s="7"/>
      <c r="BR461" s="7"/>
      <c r="BS461" s="7"/>
      <c r="BT461" s="7"/>
      <c r="BU461" s="7"/>
    </row>
    <row r="462" spans="2:73" ht="19.5" customHeight="1">
      <c r="B462" s="8" t="s">
        <v>405</v>
      </c>
      <c r="C462" s="63" t="s">
        <v>575</v>
      </c>
      <c r="D462" s="8"/>
      <c r="E462" s="8"/>
      <c r="F462" s="8"/>
      <c r="G462" s="8"/>
      <c r="H462" s="8"/>
      <c r="I462" s="8"/>
      <c r="J462" s="8"/>
      <c r="K462" s="8"/>
      <c r="L462" s="8"/>
      <c r="M462" s="8"/>
      <c r="N462" s="8"/>
      <c r="O462" s="8"/>
      <c r="P462" s="8"/>
      <c r="Q462" s="8"/>
      <c r="R462" s="8"/>
      <c r="S462" s="8"/>
      <c r="T462" s="13"/>
      <c r="U462" s="13"/>
      <c r="V462" s="13"/>
      <c r="W462" s="13"/>
      <c r="X462" s="13"/>
      <c r="Y462" s="442"/>
      <c r="Z462" s="442"/>
      <c r="AA462" s="442"/>
      <c r="AB462" s="442"/>
      <c r="AC462" s="442"/>
      <c r="AD462" s="442"/>
      <c r="AE462" s="442"/>
      <c r="AF462" s="442"/>
      <c r="AG462" s="442"/>
      <c r="AH462" s="442"/>
      <c r="AI462" s="442"/>
      <c r="AJ462" s="442"/>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O462" s="7"/>
      <c r="BP462" s="7"/>
      <c r="BQ462" s="7"/>
      <c r="BR462" s="7"/>
      <c r="BS462" s="7"/>
      <c r="BT462" s="7"/>
      <c r="BU462" s="7"/>
    </row>
    <row r="463" spans="2:73" ht="19.5" customHeight="1">
      <c r="B463" s="8" t="s">
        <v>405</v>
      </c>
      <c r="C463" s="63" t="s">
        <v>155</v>
      </c>
      <c r="D463" s="8"/>
      <c r="E463" s="8"/>
      <c r="F463" s="8"/>
      <c r="G463" s="8"/>
      <c r="H463" s="8"/>
      <c r="I463" s="8"/>
      <c r="J463" s="8"/>
      <c r="K463" s="8"/>
      <c r="L463" s="8"/>
      <c r="M463" s="8"/>
      <c r="N463" s="8"/>
      <c r="O463" s="8"/>
      <c r="P463" s="8"/>
      <c r="Q463" s="8"/>
      <c r="R463" s="8"/>
      <c r="S463" s="8"/>
      <c r="T463" s="13"/>
      <c r="U463" s="13"/>
      <c r="V463" s="13"/>
      <c r="W463" s="13"/>
      <c r="X463" s="13"/>
      <c r="Y463" s="442"/>
      <c r="Z463" s="442"/>
      <c r="AA463" s="442"/>
      <c r="AB463" s="442"/>
      <c r="AC463" s="442"/>
      <c r="AD463" s="442"/>
      <c r="AE463" s="442"/>
      <c r="AF463" s="442"/>
      <c r="AG463" s="442"/>
      <c r="AH463" s="442"/>
      <c r="AI463" s="442"/>
      <c r="AJ463" s="442"/>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O463" s="7"/>
      <c r="BP463" s="7"/>
      <c r="BQ463" s="7"/>
      <c r="BR463" s="7"/>
      <c r="BS463" s="7"/>
      <c r="BT463" s="7"/>
      <c r="BU463" s="7"/>
    </row>
    <row r="464" spans="2:73" ht="19.5" customHeight="1">
      <c r="B464" s="8" t="s">
        <v>405</v>
      </c>
      <c r="C464" s="63" t="s">
        <v>156</v>
      </c>
      <c r="D464" s="8"/>
      <c r="E464" s="8"/>
      <c r="F464" s="8"/>
      <c r="G464" s="8"/>
      <c r="H464" s="8"/>
      <c r="I464" s="8"/>
      <c r="J464" s="8"/>
      <c r="K464" s="8"/>
      <c r="L464" s="8"/>
      <c r="M464" s="8"/>
      <c r="N464" s="8"/>
      <c r="O464" s="8"/>
      <c r="P464" s="8"/>
      <c r="Q464" s="8"/>
      <c r="R464" s="8"/>
      <c r="S464" s="8"/>
      <c r="T464" s="13"/>
      <c r="U464" s="13"/>
      <c r="V464" s="13"/>
      <c r="W464" s="13"/>
      <c r="X464" s="13"/>
      <c r="Y464" s="442"/>
      <c r="Z464" s="442"/>
      <c r="AA464" s="442"/>
      <c r="AB464" s="442"/>
      <c r="AC464" s="442"/>
      <c r="AD464" s="442"/>
      <c r="AE464" s="442"/>
      <c r="AF464" s="442"/>
      <c r="AG464" s="442"/>
      <c r="AH464" s="442"/>
      <c r="AI464" s="442"/>
      <c r="AJ464" s="442"/>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O464" s="7"/>
      <c r="BP464" s="7"/>
      <c r="BQ464" s="7"/>
      <c r="BR464" s="7"/>
      <c r="BS464" s="7"/>
      <c r="BT464" s="7"/>
      <c r="BU464" s="7"/>
    </row>
    <row r="465" spans="2:73" ht="19.5" customHeight="1">
      <c r="B465" s="8"/>
      <c r="C465" s="456" t="s">
        <v>17</v>
      </c>
      <c r="D465" s="456"/>
      <c r="E465" s="456"/>
      <c r="F465" s="456"/>
      <c r="G465" s="456"/>
      <c r="H465" s="456"/>
      <c r="I465" s="456"/>
      <c r="J465" s="456"/>
      <c r="K465" s="456"/>
      <c r="L465" s="8"/>
      <c r="M465" s="8"/>
      <c r="N465" s="8"/>
      <c r="O465" s="8"/>
      <c r="P465" s="8"/>
      <c r="Q465" s="8"/>
      <c r="R465" s="8"/>
      <c r="S465" s="8"/>
      <c r="T465" s="13"/>
      <c r="U465" s="13"/>
      <c r="V465" s="13"/>
      <c r="W465" s="13"/>
      <c r="X465" s="13"/>
      <c r="Y465" s="442">
        <f>+Y462+Y463+Y464</f>
        <v>0</v>
      </c>
      <c r="Z465" s="442"/>
      <c r="AA465" s="442"/>
      <c r="AB465" s="442"/>
      <c r="AC465" s="442"/>
      <c r="AD465" s="442"/>
      <c r="AE465" s="442"/>
      <c r="AF465" s="442">
        <v>0</v>
      </c>
      <c r="AG465" s="442"/>
      <c r="AH465" s="442"/>
      <c r="AI465" s="442"/>
      <c r="AJ465" s="442"/>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O465" s="7"/>
      <c r="BP465" s="7"/>
      <c r="BQ465" s="7"/>
      <c r="BR465" s="7"/>
      <c r="BS465" s="7"/>
      <c r="BT465" s="7"/>
      <c r="BU465" s="7"/>
    </row>
    <row r="466" spans="2:73" ht="19.5" customHeight="1">
      <c r="B466" s="8">
        <v>3</v>
      </c>
      <c r="C466" s="66" t="s">
        <v>576</v>
      </c>
      <c r="D466" s="8"/>
      <c r="E466" s="8"/>
      <c r="F466" s="8"/>
      <c r="G466" s="8"/>
      <c r="H466" s="8"/>
      <c r="I466" s="8"/>
      <c r="J466" s="8"/>
      <c r="K466" s="8"/>
      <c r="L466" s="8"/>
      <c r="M466" s="8"/>
      <c r="N466" s="8"/>
      <c r="O466" s="8"/>
      <c r="P466" s="8"/>
      <c r="Q466" s="8"/>
      <c r="R466" s="8"/>
      <c r="S466" s="8"/>
      <c r="T466" s="13"/>
      <c r="U466" s="13"/>
      <c r="V466" s="13"/>
      <c r="W466" s="13"/>
      <c r="X466" s="13"/>
      <c r="Y466" s="442"/>
      <c r="Z466" s="442"/>
      <c r="AA466" s="442"/>
      <c r="AB466" s="442"/>
      <c r="AC466" s="442"/>
      <c r="AD466" s="442"/>
      <c r="AE466" s="442"/>
      <c r="AF466" s="442"/>
      <c r="AG466" s="442"/>
      <c r="AH466" s="442"/>
      <c r="AI466" s="442"/>
      <c r="AJ466" s="442"/>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O466" s="7"/>
      <c r="BP466" s="7"/>
      <c r="BQ466" s="7"/>
      <c r="BR466" s="7"/>
      <c r="BS466" s="7"/>
      <c r="BT466" s="7"/>
      <c r="BU466" s="7"/>
    </row>
    <row r="467" spans="2:73" ht="19.5" customHeight="1">
      <c r="B467" s="8" t="s">
        <v>405</v>
      </c>
      <c r="C467" s="63" t="s">
        <v>577</v>
      </c>
      <c r="D467" s="8"/>
      <c r="E467" s="8"/>
      <c r="F467" s="8"/>
      <c r="G467" s="8"/>
      <c r="H467" s="8"/>
      <c r="I467" s="8"/>
      <c r="J467" s="8"/>
      <c r="K467" s="8"/>
      <c r="L467" s="8"/>
      <c r="M467" s="8"/>
      <c r="N467" s="8"/>
      <c r="O467" s="8"/>
      <c r="P467" s="8"/>
      <c r="Q467" s="8"/>
      <c r="R467" s="8"/>
      <c r="S467" s="8"/>
      <c r="T467" s="13"/>
      <c r="U467" s="13"/>
      <c r="V467" s="13"/>
      <c r="W467" s="13"/>
      <c r="X467" s="13"/>
      <c r="Y467" s="442"/>
      <c r="Z467" s="442"/>
      <c r="AA467" s="442"/>
      <c r="AB467" s="442"/>
      <c r="AC467" s="442"/>
      <c r="AD467" s="442"/>
      <c r="AE467" s="442"/>
      <c r="AF467" s="442"/>
      <c r="AG467" s="442"/>
      <c r="AH467" s="442"/>
      <c r="AI467" s="442"/>
      <c r="AJ467" s="442"/>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O467" s="7"/>
      <c r="BP467" s="7"/>
      <c r="BQ467" s="7"/>
      <c r="BR467" s="7"/>
      <c r="BS467" s="7"/>
      <c r="BT467" s="7"/>
      <c r="BU467" s="7"/>
    </row>
    <row r="468" spans="2:73" ht="19.5" customHeight="1">
      <c r="B468" s="8" t="s">
        <v>405</v>
      </c>
      <c r="C468" s="63" t="s">
        <v>578</v>
      </c>
      <c r="D468" s="8"/>
      <c r="E468" s="8"/>
      <c r="F468" s="8"/>
      <c r="G468" s="8"/>
      <c r="H468" s="8"/>
      <c r="I468" s="8"/>
      <c r="J468" s="8"/>
      <c r="K468" s="8"/>
      <c r="L468" s="8"/>
      <c r="M468" s="8"/>
      <c r="N468" s="8"/>
      <c r="O468" s="8"/>
      <c r="P468" s="8"/>
      <c r="Q468" s="8"/>
      <c r="R468" s="8"/>
      <c r="S468" s="8"/>
      <c r="T468" s="13"/>
      <c r="U468" s="13"/>
      <c r="V468" s="13"/>
      <c r="W468" s="13"/>
      <c r="X468" s="13"/>
      <c r="Y468" s="442">
        <v>41217621068</v>
      </c>
      <c r="Z468" s="442"/>
      <c r="AA468" s="442"/>
      <c r="AB468" s="442"/>
      <c r="AC468" s="442"/>
      <c r="AD468" s="442"/>
      <c r="AE468" s="442"/>
      <c r="AF468" s="442">
        <v>34659579243</v>
      </c>
      <c r="AG468" s="442"/>
      <c r="AH468" s="442"/>
      <c r="AI468" s="442"/>
      <c r="AJ468" s="442"/>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O468" s="7"/>
      <c r="BP468" s="7"/>
      <c r="BQ468" s="7"/>
      <c r="BR468" s="7"/>
      <c r="BS468" s="7"/>
      <c r="BT468" s="7"/>
      <c r="BU468" s="7"/>
    </row>
    <row r="469" spans="2:73" ht="19.5" customHeight="1">
      <c r="B469" s="8" t="s">
        <v>405</v>
      </c>
      <c r="C469" s="63" t="s">
        <v>579</v>
      </c>
      <c r="D469" s="8"/>
      <c r="E469" s="8"/>
      <c r="F469" s="8"/>
      <c r="G469" s="8"/>
      <c r="H469" s="8"/>
      <c r="I469" s="8"/>
      <c r="J469" s="8"/>
      <c r="K469" s="8"/>
      <c r="L469" s="8"/>
      <c r="M469" s="8"/>
      <c r="N469" s="8"/>
      <c r="O469" s="8"/>
      <c r="P469" s="8"/>
      <c r="Q469" s="8"/>
      <c r="R469" s="8"/>
      <c r="S469" s="8"/>
      <c r="T469" s="13"/>
      <c r="U469" s="13"/>
      <c r="V469" s="13"/>
      <c r="W469" s="13"/>
      <c r="X469" s="13"/>
      <c r="Y469" s="442"/>
      <c r="Z469" s="442"/>
      <c r="AA469" s="442"/>
      <c r="AB469" s="442"/>
      <c r="AC469" s="442"/>
      <c r="AD469" s="442"/>
      <c r="AE469" s="442"/>
      <c r="AF469" s="442"/>
      <c r="AG469" s="442"/>
      <c r="AH469" s="442"/>
      <c r="AI469" s="442"/>
      <c r="AJ469" s="442"/>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O469" s="7"/>
      <c r="BP469" s="7"/>
      <c r="BQ469" s="7"/>
      <c r="BR469" s="7"/>
      <c r="BS469" s="7"/>
      <c r="BT469" s="7"/>
      <c r="BU469" s="7"/>
    </row>
    <row r="470" spans="2:73" ht="19.5" customHeight="1" hidden="1">
      <c r="B470" s="8" t="s">
        <v>405</v>
      </c>
      <c r="C470" s="63" t="s">
        <v>580</v>
      </c>
      <c r="D470" s="8"/>
      <c r="E470" s="8"/>
      <c r="F470" s="8"/>
      <c r="G470" s="8"/>
      <c r="H470" s="8"/>
      <c r="I470" s="8"/>
      <c r="J470" s="8"/>
      <c r="K470" s="8"/>
      <c r="L470" s="8"/>
      <c r="M470" s="8"/>
      <c r="N470" s="8"/>
      <c r="O470" s="8"/>
      <c r="P470" s="8"/>
      <c r="Q470" s="8"/>
      <c r="R470" s="8"/>
      <c r="S470" s="8"/>
      <c r="T470" s="13"/>
      <c r="U470" s="13"/>
      <c r="V470" s="13"/>
      <c r="W470" s="13"/>
      <c r="X470" s="13"/>
      <c r="Y470" s="442"/>
      <c r="Z470" s="442"/>
      <c r="AA470" s="442"/>
      <c r="AB470" s="442"/>
      <c r="AC470" s="442"/>
      <c r="AD470" s="442"/>
      <c r="AE470" s="442"/>
      <c r="AF470" s="442"/>
      <c r="AG470" s="442"/>
      <c r="AH470" s="442"/>
      <c r="AI470" s="442"/>
      <c r="AJ470" s="442"/>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O470" s="7"/>
      <c r="BP470" s="7"/>
      <c r="BQ470" s="7"/>
      <c r="BR470" s="7"/>
      <c r="BS470" s="7"/>
      <c r="BT470" s="7"/>
      <c r="BU470" s="7"/>
    </row>
    <row r="471" spans="2:73" ht="19.5" customHeight="1" hidden="1">
      <c r="B471" s="8" t="s">
        <v>405</v>
      </c>
      <c r="C471" s="63" t="s">
        <v>581</v>
      </c>
      <c r="D471" s="8"/>
      <c r="E471" s="8"/>
      <c r="F471" s="8"/>
      <c r="G471" s="8"/>
      <c r="H471" s="8"/>
      <c r="I471" s="8"/>
      <c r="J471" s="8"/>
      <c r="K471" s="8"/>
      <c r="L471" s="8"/>
      <c r="M471" s="8"/>
      <c r="N471" s="8"/>
      <c r="O471" s="8"/>
      <c r="P471" s="8"/>
      <c r="Q471" s="8"/>
      <c r="R471" s="8"/>
      <c r="S471" s="8"/>
      <c r="T471" s="13"/>
      <c r="U471" s="13"/>
      <c r="V471" s="13"/>
      <c r="W471" s="13"/>
      <c r="X471" s="13"/>
      <c r="Y471" s="442"/>
      <c r="Z471" s="442"/>
      <c r="AA471" s="442"/>
      <c r="AB471" s="442"/>
      <c r="AC471" s="442"/>
      <c r="AD471" s="442"/>
      <c r="AE471" s="442"/>
      <c r="AF471" s="442"/>
      <c r="AG471" s="442"/>
      <c r="AH471" s="442"/>
      <c r="AI471" s="442"/>
      <c r="AJ471" s="442"/>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O471" s="7"/>
      <c r="BP471" s="7"/>
      <c r="BQ471" s="7"/>
      <c r="BR471" s="7"/>
      <c r="BS471" s="7"/>
      <c r="BT471" s="7"/>
      <c r="BU471" s="7"/>
    </row>
    <row r="472" spans="2:73" ht="19.5" customHeight="1" hidden="1">
      <c r="B472" s="8" t="s">
        <v>405</v>
      </c>
      <c r="C472" s="63" t="s">
        <v>582</v>
      </c>
      <c r="D472" s="8"/>
      <c r="E472" s="8"/>
      <c r="F472" s="8"/>
      <c r="G472" s="8"/>
      <c r="H472" s="8"/>
      <c r="I472" s="8"/>
      <c r="J472" s="8"/>
      <c r="K472" s="8"/>
      <c r="L472" s="8"/>
      <c r="M472" s="8"/>
      <c r="N472" s="8"/>
      <c r="O472" s="8"/>
      <c r="P472" s="8"/>
      <c r="Q472" s="8"/>
      <c r="R472" s="8"/>
      <c r="S472" s="8"/>
      <c r="T472" s="13"/>
      <c r="U472" s="13"/>
      <c r="V472" s="13"/>
      <c r="W472" s="13"/>
      <c r="X472" s="13"/>
      <c r="Y472" s="442"/>
      <c r="Z472" s="442"/>
      <c r="AA472" s="442"/>
      <c r="AB472" s="442"/>
      <c r="AC472" s="442"/>
      <c r="AD472" s="442"/>
      <c r="AE472" s="442"/>
      <c r="AF472" s="442"/>
      <c r="AG472" s="442"/>
      <c r="AH472" s="442"/>
      <c r="AI472" s="442"/>
      <c r="AJ472" s="442"/>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O472" s="7"/>
      <c r="BP472" s="7"/>
      <c r="BQ472" s="7"/>
      <c r="BR472" s="7"/>
      <c r="BS472" s="7"/>
      <c r="BT472" s="7"/>
      <c r="BU472" s="7"/>
    </row>
    <row r="473" spans="2:73" ht="19.5" customHeight="1" hidden="1">
      <c r="B473" s="8" t="s">
        <v>405</v>
      </c>
      <c r="C473" s="63" t="s">
        <v>157</v>
      </c>
      <c r="D473" s="8"/>
      <c r="E473" s="8"/>
      <c r="F473" s="8"/>
      <c r="G473" s="8"/>
      <c r="H473" s="8"/>
      <c r="I473" s="8"/>
      <c r="J473" s="8"/>
      <c r="K473" s="8"/>
      <c r="L473" s="8"/>
      <c r="M473" s="8"/>
      <c r="N473" s="8"/>
      <c r="O473" s="8"/>
      <c r="P473" s="8"/>
      <c r="Q473" s="8"/>
      <c r="R473" s="8"/>
      <c r="S473" s="8"/>
      <c r="T473" s="13"/>
      <c r="U473" s="13"/>
      <c r="V473" s="13"/>
      <c r="W473" s="13"/>
      <c r="X473" s="13"/>
      <c r="Y473" s="442"/>
      <c r="Z473" s="442"/>
      <c r="AA473" s="442"/>
      <c r="AB473" s="442"/>
      <c r="AC473" s="442"/>
      <c r="AD473" s="442"/>
      <c r="AE473" s="442"/>
      <c r="AF473" s="442"/>
      <c r="AG473" s="442"/>
      <c r="AH473" s="442"/>
      <c r="AI473" s="442"/>
      <c r="AJ473" s="442"/>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O473" s="7"/>
      <c r="BP473" s="7"/>
      <c r="BQ473" s="7"/>
      <c r="BR473" s="7"/>
      <c r="BS473" s="7"/>
      <c r="BT473" s="7"/>
      <c r="BU473" s="7"/>
    </row>
    <row r="474" spans="2:73" ht="19.5" customHeight="1" hidden="1">
      <c r="B474" s="8" t="s">
        <v>405</v>
      </c>
      <c r="C474" s="63" t="s">
        <v>583</v>
      </c>
      <c r="D474" s="8"/>
      <c r="E474" s="8"/>
      <c r="F474" s="8"/>
      <c r="G474" s="8"/>
      <c r="H474" s="8"/>
      <c r="I474" s="8"/>
      <c r="J474" s="8"/>
      <c r="K474" s="8"/>
      <c r="L474" s="8"/>
      <c r="M474" s="8"/>
      <c r="N474" s="8"/>
      <c r="O474" s="8"/>
      <c r="P474" s="8"/>
      <c r="Q474" s="8"/>
      <c r="R474" s="8"/>
      <c r="S474" s="8"/>
      <c r="T474" s="13"/>
      <c r="U474" s="13"/>
      <c r="V474" s="13"/>
      <c r="W474" s="13"/>
      <c r="X474" s="13"/>
      <c r="Y474" s="442"/>
      <c r="Z474" s="442"/>
      <c r="AA474" s="442"/>
      <c r="AB474" s="442"/>
      <c r="AC474" s="442"/>
      <c r="AD474" s="442"/>
      <c r="AE474" s="442"/>
      <c r="AF474" s="442"/>
      <c r="AG474" s="442"/>
      <c r="AH474" s="442"/>
      <c r="AI474" s="442"/>
      <c r="AJ474" s="442"/>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O474" s="7"/>
      <c r="BP474" s="7"/>
      <c r="BQ474" s="7"/>
      <c r="BR474" s="7"/>
      <c r="BS474" s="7"/>
      <c r="BT474" s="7"/>
      <c r="BU474" s="7"/>
    </row>
    <row r="475" spans="2:73" ht="19.5" customHeight="1">
      <c r="B475" s="8"/>
      <c r="C475" s="456" t="s">
        <v>17</v>
      </c>
      <c r="D475" s="456"/>
      <c r="E475" s="456"/>
      <c r="F475" s="456"/>
      <c r="G475" s="456"/>
      <c r="H475" s="456"/>
      <c r="I475" s="456"/>
      <c r="J475" s="456"/>
      <c r="K475" s="456"/>
      <c r="L475" s="456"/>
      <c r="M475" s="456"/>
      <c r="N475" s="456"/>
      <c r="O475" s="456"/>
      <c r="P475" s="456"/>
      <c r="Q475" s="8"/>
      <c r="R475" s="8"/>
      <c r="S475" s="8"/>
      <c r="T475" s="13"/>
      <c r="U475" s="13"/>
      <c r="V475" s="13"/>
      <c r="W475" s="13"/>
      <c r="X475" s="13"/>
      <c r="Y475" s="443">
        <f>+Y467+Y468+Y469+Y470+Y471+Y472+Y473+Y474</f>
        <v>41217621068</v>
      </c>
      <c r="Z475" s="443"/>
      <c r="AA475" s="443"/>
      <c r="AB475" s="443"/>
      <c r="AC475" s="443"/>
      <c r="AD475" s="443"/>
      <c r="AE475" s="443"/>
      <c r="AF475" s="443">
        <f>+AF467+AF468+AF469</f>
        <v>34659579243</v>
      </c>
      <c r="AG475" s="443"/>
      <c r="AH475" s="443"/>
      <c r="AI475" s="443"/>
      <c r="AJ475" s="44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O475" s="7"/>
      <c r="BP475" s="7"/>
      <c r="BQ475" s="7"/>
      <c r="BR475" s="7"/>
      <c r="BS475" s="7"/>
      <c r="BT475" s="7"/>
      <c r="BU475" s="7"/>
    </row>
    <row r="476" spans="2:73" ht="19.5" customHeight="1">
      <c r="B476" s="8">
        <v>4</v>
      </c>
      <c r="C476" s="66" t="s">
        <v>584</v>
      </c>
      <c r="D476" s="66"/>
      <c r="E476" s="66"/>
      <c r="F476" s="66"/>
      <c r="G476" s="66"/>
      <c r="H476" s="66"/>
      <c r="I476" s="66"/>
      <c r="J476" s="66"/>
      <c r="K476" s="66"/>
      <c r="L476" s="66"/>
      <c r="M476" s="66"/>
      <c r="N476" s="192"/>
      <c r="O476" s="192"/>
      <c r="P476" s="192"/>
      <c r="Q476" s="8"/>
      <c r="R476" s="8"/>
      <c r="S476" s="8"/>
      <c r="T476" s="13"/>
      <c r="U476" s="13"/>
      <c r="V476" s="13"/>
      <c r="W476" s="13"/>
      <c r="X476" s="13"/>
      <c r="Y476" s="443" t="s">
        <v>568</v>
      </c>
      <c r="Z476" s="443"/>
      <c r="AA476" s="443"/>
      <c r="AB476" s="443"/>
      <c r="AC476" s="443"/>
      <c r="AD476" s="443"/>
      <c r="AE476" s="443"/>
      <c r="AF476" s="443" t="s">
        <v>569</v>
      </c>
      <c r="AG476" s="443"/>
      <c r="AH476" s="443"/>
      <c r="AI476" s="443"/>
      <c r="AJ476" s="44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O476" s="7"/>
      <c r="BP476" s="7"/>
      <c r="BQ476" s="7"/>
      <c r="BR476" s="7"/>
      <c r="BS476" s="7"/>
      <c r="BT476" s="7"/>
      <c r="BU476" s="7"/>
    </row>
    <row r="477" spans="2:73" ht="19.5" customHeight="1">
      <c r="B477" s="8" t="s">
        <v>405</v>
      </c>
      <c r="C477" s="462" t="s">
        <v>585</v>
      </c>
      <c r="D477" s="462"/>
      <c r="E477" s="462"/>
      <c r="F477" s="462"/>
      <c r="G477" s="462"/>
      <c r="H477" s="462"/>
      <c r="I477" s="192"/>
      <c r="J477" s="192"/>
      <c r="K477" s="192"/>
      <c r="L477" s="192"/>
      <c r="M477" s="192"/>
      <c r="N477" s="192"/>
      <c r="O477" s="192"/>
      <c r="P477" s="192"/>
      <c r="Q477" s="8"/>
      <c r="R477" s="8"/>
      <c r="S477" s="8"/>
      <c r="T477" s="13"/>
      <c r="U477" s="13"/>
      <c r="V477" s="13"/>
      <c r="W477" s="13"/>
      <c r="X477" s="13"/>
      <c r="Y477" s="442">
        <f>36450238-Y478</f>
        <v>8950238</v>
      </c>
      <c r="Z477" s="442"/>
      <c r="AA477" s="442"/>
      <c r="AB477" s="442"/>
      <c r="AC477" s="442"/>
      <c r="AD477" s="442"/>
      <c r="AE477" s="442"/>
      <c r="AF477" s="442">
        <v>34861374</v>
      </c>
      <c r="AG477" s="442"/>
      <c r="AH477" s="442"/>
      <c r="AI477" s="442"/>
      <c r="AJ477" s="442"/>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O477" s="7"/>
      <c r="BP477" s="7"/>
      <c r="BQ477" s="7"/>
      <c r="BR477" s="7"/>
      <c r="BS477" s="7"/>
      <c r="BT477" s="7"/>
      <c r="BU477" s="7"/>
    </row>
    <row r="478" spans="2:73" ht="19.5" customHeight="1">
      <c r="B478" s="8" t="s">
        <v>405</v>
      </c>
      <c r="C478" s="462" t="s">
        <v>586</v>
      </c>
      <c r="D478" s="462"/>
      <c r="E478" s="462"/>
      <c r="F478" s="462"/>
      <c r="G478" s="462"/>
      <c r="H478" s="462"/>
      <c r="I478" s="462"/>
      <c r="J478" s="462"/>
      <c r="K478" s="462"/>
      <c r="L478" s="462"/>
      <c r="M478" s="192"/>
      <c r="N478" s="192"/>
      <c r="O478" s="192"/>
      <c r="P478" s="192"/>
      <c r="Q478" s="8"/>
      <c r="R478" s="8"/>
      <c r="S478" s="8"/>
      <c r="T478" s="13"/>
      <c r="U478" s="13"/>
      <c r="V478" s="13"/>
      <c r="W478" s="13"/>
      <c r="X478" s="13"/>
      <c r="Y478" s="442">
        <v>27500000</v>
      </c>
      <c r="Z478" s="442"/>
      <c r="AA478" s="442"/>
      <c r="AB478" s="442"/>
      <c r="AC478" s="442"/>
      <c r="AD478" s="442"/>
      <c r="AE478" s="442"/>
      <c r="AF478" s="442"/>
      <c r="AG478" s="442"/>
      <c r="AH478" s="442"/>
      <c r="AI478" s="442"/>
      <c r="AJ478" s="442"/>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O478" s="7"/>
      <c r="BP478" s="7"/>
      <c r="BQ478" s="7"/>
      <c r="BR478" s="7"/>
      <c r="BS478" s="7"/>
      <c r="BT478" s="7"/>
      <c r="BU478" s="7"/>
    </row>
    <row r="479" spans="2:73" ht="19.5" customHeight="1">
      <c r="B479" s="8" t="s">
        <v>405</v>
      </c>
      <c r="C479" s="462" t="s">
        <v>587</v>
      </c>
      <c r="D479" s="462"/>
      <c r="E479" s="462"/>
      <c r="F479" s="462"/>
      <c r="G479" s="462"/>
      <c r="H479" s="462"/>
      <c r="I479" s="462"/>
      <c r="J479" s="462"/>
      <c r="K479" s="462"/>
      <c r="L479" s="462"/>
      <c r="M479" s="192"/>
      <c r="N479" s="192"/>
      <c r="O479" s="192"/>
      <c r="P479" s="192"/>
      <c r="Q479" s="8"/>
      <c r="R479" s="8"/>
      <c r="S479" s="8"/>
      <c r="T479" s="13"/>
      <c r="U479" s="13"/>
      <c r="V479" s="13"/>
      <c r="W479" s="13"/>
      <c r="X479" s="13"/>
      <c r="Y479" s="442"/>
      <c r="Z479" s="442"/>
      <c r="AA479" s="442"/>
      <c r="AB479" s="442"/>
      <c r="AC479" s="442"/>
      <c r="AD479" s="442"/>
      <c r="AE479" s="442"/>
      <c r="AF479" s="442"/>
      <c r="AG479" s="442"/>
      <c r="AH479" s="442"/>
      <c r="AI479" s="442"/>
      <c r="AJ479" s="442"/>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O479" s="7"/>
      <c r="BP479" s="7"/>
      <c r="BQ479" s="7"/>
      <c r="BR479" s="7"/>
      <c r="BS479" s="7"/>
      <c r="BT479" s="7"/>
      <c r="BU479" s="7"/>
    </row>
    <row r="480" spans="2:73" ht="19.5" customHeight="1">
      <c r="B480" s="8" t="s">
        <v>405</v>
      </c>
      <c r="C480" s="462" t="s">
        <v>158</v>
      </c>
      <c r="D480" s="462"/>
      <c r="E480" s="462"/>
      <c r="F480" s="462"/>
      <c r="G480" s="462"/>
      <c r="H480" s="462"/>
      <c r="I480" s="462"/>
      <c r="J480" s="462"/>
      <c r="K480" s="462"/>
      <c r="L480" s="462"/>
      <c r="M480" s="462"/>
      <c r="N480" s="462"/>
      <c r="O480" s="192"/>
      <c r="P480" s="192"/>
      <c r="Q480" s="8"/>
      <c r="R480" s="8"/>
      <c r="S480" s="8"/>
      <c r="T480" s="13"/>
      <c r="U480" s="13"/>
      <c r="V480" s="13"/>
      <c r="W480" s="13"/>
      <c r="X480" s="13"/>
      <c r="Y480" s="442"/>
      <c r="Z480" s="442"/>
      <c r="AA480" s="442"/>
      <c r="AB480" s="442"/>
      <c r="AC480" s="442"/>
      <c r="AD480" s="442"/>
      <c r="AE480" s="442"/>
      <c r="AF480" s="442"/>
      <c r="AG480" s="442"/>
      <c r="AH480" s="442"/>
      <c r="AI480" s="442"/>
      <c r="AJ480" s="442"/>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O480" s="7"/>
      <c r="BP480" s="7"/>
      <c r="BQ480" s="7"/>
      <c r="BR480" s="7"/>
      <c r="BS480" s="7"/>
      <c r="BT480" s="7"/>
      <c r="BU480" s="7"/>
    </row>
    <row r="481" spans="2:73" ht="19.5" customHeight="1">
      <c r="B481" s="8"/>
      <c r="C481" s="456" t="s">
        <v>17</v>
      </c>
      <c r="D481" s="456"/>
      <c r="E481" s="456"/>
      <c r="F481" s="456"/>
      <c r="G481" s="456"/>
      <c r="H481" s="456"/>
      <c r="I481" s="456"/>
      <c r="J481" s="456"/>
      <c r="K481" s="456"/>
      <c r="L481" s="456"/>
      <c r="M481" s="456"/>
      <c r="N481" s="456"/>
      <c r="O481" s="192"/>
      <c r="P481" s="192"/>
      <c r="Q481" s="8"/>
      <c r="R481" s="8"/>
      <c r="S481" s="8"/>
      <c r="T481" s="13"/>
      <c r="U481" s="13"/>
      <c r="V481" s="13"/>
      <c r="W481" s="13"/>
      <c r="X481" s="13"/>
      <c r="Y481" s="443">
        <f>+Y477+Y478+Y479+Y480</f>
        <v>36450238</v>
      </c>
      <c r="Z481" s="443"/>
      <c r="AA481" s="443"/>
      <c r="AB481" s="443"/>
      <c r="AC481" s="443"/>
      <c r="AD481" s="443"/>
      <c r="AE481" s="443"/>
      <c r="AF481" s="443">
        <f>+AF477+AF478+AF479+AF480</f>
        <v>34861374</v>
      </c>
      <c r="AG481" s="443"/>
      <c r="AH481" s="443"/>
      <c r="AI481" s="443"/>
      <c r="AJ481" s="44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O481" s="7"/>
      <c r="BP481" s="7"/>
      <c r="BQ481" s="7"/>
      <c r="BR481" s="7"/>
      <c r="BS481" s="7"/>
      <c r="BT481" s="7"/>
      <c r="BU481" s="7"/>
    </row>
    <row r="482" spans="2:73" ht="19.5" customHeight="1">
      <c r="B482" s="8">
        <v>5</v>
      </c>
      <c r="C482" s="646" t="s">
        <v>159</v>
      </c>
      <c r="D482" s="646"/>
      <c r="E482" s="646"/>
      <c r="F482" s="646"/>
      <c r="G482" s="646"/>
      <c r="H482" s="646"/>
      <c r="I482" s="646"/>
      <c r="J482" s="646"/>
      <c r="K482" s="646"/>
      <c r="L482" s="646"/>
      <c r="M482" s="646"/>
      <c r="N482" s="646"/>
      <c r="O482" s="192"/>
      <c r="P482" s="192"/>
      <c r="Q482" s="8"/>
      <c r="R482" s="8"/>
      <c r="S482" s="8"/>
      <c r="T482" s="13"/>
      <c r="U482" s="13"/>
      <c r="V482" s="13"/>
      <c r="W482" s="13"/>
      <c r="X482" s="13"/>
      <c r="Y482" s="442"/>
      <c r="Z482" s="442"/>
      <c r="AA482" s="442"/>
      <c r="AB482" s="442"/>
      <c r="AC482" s="442"/>
      <c r="AD482" s="442"/>
      <c r="AE482" s="442"/>
      <c r="AF482" s="442"/>
      <c r="AG482" s="442"/>
      <c r="AH482" s="442"/>
      <c r="AI482" s="442"/>
      <c r="AJ482" s="442"/>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O482" s="7"/>
      <c r="BP482" s="7"/>
      <c r="BQ482" s="7"/>
      <c r="BR482" s="7"/>
      <c r="BS482" s="7"/>
      <c r="BT482" s="7"/>
      <c r="BU482" s="7"/>
    </row>
    <row r="483" spans="2:73" ht="19.5" customHeight="1">
      <c r="B483" s="8" t="s">
        <v>405</v>
      </c>
      <c r="C483" s="462" t="s">
        <v>160</v>
      </c>
      <c r="D483" s="462"/>
      <c r="E483" s="462"/>
      <c r="F483" s="462"/>
      <c r="G483" s="462"/>
      <c r="H483" s="462"/>
      <c r="I483" s="462"/>
      <c r="J483" s="462"/>
      <c r="K483" s="192"/>
      <c r="L483" s="192"/>
      <c r="M483" s="192"/>
      <c r="N483" s="192"/>
      <c r="O483" s="192"/>
      <c r="P483" s="192"/>
      <c r="Q483" s="8"/>
      <c r="R483" s="8"/>
      <c r="S483" s="8"/>
      <c r="T483" s="13"/>
      <c r="U483" s="13"/>
      <c r="V483" s="13"/>
      <c r="W483" s="13"/>
      <c r="X483" s="13"/>
      <c r="Y483" s="442">
        <v>3369716227</v>
      </c>
      <c r="Z483" s="442"/>
      <c r="AA483" s="442"/>
      <c r="AB483" s="442"/>
      <c r="AC483" s="442"/>
      <c r="AD483" s="442"/>
      <c r="AE483" s="442"/>
      <c r="AF483" s="442">
        <v>4502717655</v>
      </c>
      <c r="AG483" s="442"/>
      <c r="AH483" s="442"/>
      <c r="AI483" s="442"/>
      <c r="AJ483" s="442"/>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O483" s="7"/>
      <c r="BP483" s="7"/>
      <c r="BQ483" s="7"/>
      <c r="BR483" s="7"/>
      <c r="BS483" s="7"/>
      <c r="BT483" s="7"/>
      <c r="BU483" s="7"/>
    </row>
    <row r="484" spans="2:73" ht="19.5" customHeight="1">
      <c r="B484" s="8" t="s">
        <v>405</v>
      </c>
      <c r="C484" s="462" t="s">
        <v>588</v>
      </c>
      <c r="D484" s="462"/>
      <c r="E484" s="462"/>
      <c r="F484" s="462"/>
      <c r="G484" s="462"/>
      <c r="H484" s="462"/>
      <c r="I484" s="462"/>
      <c r="J484" s="462"/>
      <c r="K484" s="192"/>
      <c r="L484" s="192"/>
      <c r="M484" s="192"/>
      <c r="N484" s="192"/>
      <c r="O484" s="192"/>
      <c r="P484" s="192"/>
      <c r="Q484" s="8"/>
      <c r="R484" s="8"/>
      <c r="S484" s="8"/>
      <c r="T484" s="13"/>
      <c r="U484" s="13"/>
      <c r="V484" s="13"/>
      <c r="W484" s="13"/>
      <c r="X484" s="13"/>
      <c r="Y484" s="442"/>
      <c r="Z484" s="442"/>
      <c r="AA484" s="442"/>
      <c r="AB484" s="442"/>
      <c r="AC484" s="442"/>
      <c r="AD484" s="442"/>
      <c r="AE484" s="442"/>
      <c r="AF484" s="442"/>
      <c r="AG484" s="442"/>
      <c r="AH484" s="442"/>
      <c r="AI484" s="442"/>
      <c r="AJ484" s="442"/>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O484" s="7"/>
      <c r="BP484" s="7"/>
      <c r="BQ484" s="7"/>
      <c r="BR484" s="7"/>
      <c r="BS484" s="7"/>
      <c r="BT484" s="7"/>
      <c r="BU484" s="7"/>
    </row>
    <row r="485" spans="2:73" ht="19.5" customHeight="1">
      <c r="B485" s="8" t="s">
        <v>405</v>
      </c>
      <c r="C485" s="462" t="s">
        <v>161</v>
      </c>
      <c r="D485" s="462"/>
      <c r="E485" s="462"/>
      <c r="F485" s="462"/>
      <c r="G485" s="462"/>
      <c r="H485" s="462"/>
      <c r="I485" s="462"/>
      <c r="J485" s="462"/>
      <c r="K485" s="462"/>
      <c r="L485" s="462"/>
      <c r="M485" s="192"/>
      <c r="N485" s="192"/>
      <c r="O485" s="192"/>
      <c r="P485" s="192"/>
      <c r="Q485" s="8"/>
      <c r="R485" s="8"/>
      <c r="S485" s="8"/>
      <c r="T485" s="13"/>
      <c r="U485" s="13"/>
      <c r="V485" s="13"/>
      <c r="W485" s="13"/>
      <c r="X485" s="13"/>
      <c r="Y485" s="442"/>
      <c r="Z485" s="442"/>
      <c r="AA485" s="442"/>
      <c r="AB485" s="442"/>
      <c r="AC485" s="442"/>
      <c r="AD485" s="442"/>
      <c r="AE485" s="442"/>
      <c r="AF485" s="442"/>
      <c r="AG485" s="442"/>
      <c r="AH485" s="442"/>
      <c r="AI485" s="442"/>
      <c r="AJ485" s="442"/>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O485" s="7"/>
      <c r="BP485" s="7"/>
      <c r="BQ485" s="7"/>
      <c r="BR485" s="7"/>
      <c r="BS485" s="7"/>
      <c r="BT485" s="7"/>
      <c r="BU485" s="7"/>
    </row>
    <row r="486" spans="2:73" ht="19.5" customHeight="1">
      <c r="B486" s="8" t="s">
        <v>405</v>
      </c>
      <c r="C486" s="462" t="s">
        <v>589</v>
      </c>
      <c r="D486" s="462"/>
      <c r="E486" s="462"/>
      <c r="F486" s="462"/>
      <c r="G486" s="462"/>
      <c r="H486" s="462"/>
      <c r="I486" s="462"/>
      <c r="J486" s="462"/>
      <c r="K486" s="462"/>
      <c r="L486" s="462"/>
      <c r="M486" s="462"/>
      <c r="N486" s="462"/>
      <c r="O486" s="192"/>
      <c r="P486" s="192"/>
      <c r="Q486" s="8"/>
      <c r="R486" s="8"/>
      <c r="S486" s="8"/>
      <c r="T486" s="13"/>
      <c r="U486" s="13"/>
      <c r="V486" s="13"/>
      <c r="W486" s="13"/>
      <c r="X486" s="13"/>
      <c r="Y486" s="442"/>
      <c r="Z486" s="442"/>
      <c r="AA486" s="442"/>
      <c r="AB486" s="442"/>
      <c r="AC486" s="442"/>
      <c r="AD486" s="442"/>
      <c r="AE486" s="442"/>
      <c r="AF486" s="442"/>
      <c r="AG486" s="442"/>
      <c r="AH486" s="442"/>
      <c r="AI486" s="442"/>
      <c r="AJ486" s="442"/>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O486" s="7"/>
      <c r="BP486" s="7"/>
      <c r="BQ486" s="7"/>
      <c r="BR486" s="7"/>
      <c r="BS486" s="7"/>
      <c r="BT486" s="7"/>
      <c r="BU486" s="7"/>
    </row>
    <row r="487" spans="2:73" ht="19.5" customHeight="1">
      <c r="B487" s="8"/>
      <c r="C487" s="456" t="s">
        <v>17</v>
      </c>
      <c r="D487" s="456"/>
      <c r="E487" s="456"/>
      <c r="F487" s="456"/>
      <c r="G487" s="456"/>
      <c r="H487" s="456"/>
      <c r="I487" s="456"/>
      <c r="J487" s="456"/>
      <c r="K487" s="456"/>
      <c r="L487" s="456"/>
      <c r="M487" s="456"/>
      <c r="N487" s="192"/>
      <c r="O487" s="192"/>
      <c r="P487" s="192"/>
      <c r="Q487" s="8"/>
      <c r="R487" s="8"/>
      <c r="S487" s="8"/>
      <c r="T487" s="13"/>
      <c r="U487" s="13"/>
      <c r="V487" s="13"/>
      <c r="W487" s="13"/>
      <c r="X487" s="13"/>
      <c r="Y487" s="443">
        <f>+Y483+Y484+Y485+Y486</f>
        <v>3369716227</v>
      </c>
      <c r="Z487" s="443"/>
      <c r="AA487" s="443"/>
      <c r="AB487" s="443"/>
      <c r="AC487" s="443"/>
      <c r="AD487" s="443"/>
      <c r="AE487" s="443"/>
      <c r="AF487" s="443">
        <f>+AF483+AF484+AF485+AF486</f>
        <v>4502717655</v>
      </c>
      <c r="AG487" s="443"/>
      <c r="AH487" s="443"/>
      <c r="AI487" s="443"/>
      <c r="AJ487" s="44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O487" s="7"/>
      <c r="BP487" s="7"/>
      <c r="BQ487" s="7"/>
      <c r="BR487" s="7"/>
      <c r="BS487" s="7"/>
      <c r="BT487" s="7"/>
      <c r="BU487" s="7"/>
    </row>
    <row r="488" spans="2:73" ht="19.5" customHeight="1">
      <c r="B488" s="8">
        <v>6</v>
      </c>
      <c r="C488" s="646" t="s">
        <v>590</v>
      </c>
      <c r="D488" s="646"/>
      <c r="E488" s="646"/>
      <c r="F488" s="646"/>
      <c r="G488" s="646"/>
      <c r="H488" s="646"/>
      <c r="I488" s="646"/>
      <c r="J488" s="646"/>
      <c r="K488" s="646"/>
      <c r="L488" s="646"/>
      <c r="M488" s="646"/>
      <c r="N488" s="192"/>
      <c r="O488" s="192"/>
      <c r="P488" s="192"/>
      <c r="Q488" s="8"/>
      <c r="R488" s="8"/>
      <c r="S488" s="8"/>
      <c r="T488" s="13"/>
      <c r="U488" s="13"/>
      <c r="V488" s="13"/>
      <c r="W488" s="13"/>
      <c r="X488" s="13"/>
      <c r="Y488" s="442"/>
      <c r="Z488" s="442"/>
      <c r="AA488" s="442"/>
      <c r="AB488" s="442"/>
      <c r="AC488" s="442"/>
      <c r="AD488" s="442"/>
      <c r="AE488" s="442"/>
      <c r="AF488" s="442"/>
      <c r="AG488" s="442"/>
      <c r="AH488" s="442"/>
      <c r="AI488" s="442"/>
      <c r="AJ488" s="442"/>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O488" s="7"/>
      <c r="BP488" s="7"/>
      <c r="BQ488" s="7"/>
      <c r="BR488" s="7"/>
      <c r="BS488" s="7"/>
      <c r="BT488" s="7"/>
      <c r="BU488" s="7"/>
    </row>
    <row r="489" spans="2:73" ht="19.5" customHeight="1">
      <c r="B489" s="8" t="s">
        <v>405</v>
      </c>
      <c r="C489" s="462" t="s">
        <v>591</v>
      </c>
      <c r="D489" s="462"/>
      <c r="E489" s="462"/>
      <c r="F489" s="462"/>
      <c r="G489" s="462"/>
      <c r="H489" s="462"/>
      <c r="I489" s="462"/>
      <c r="J489" s="462"/>
      <c r="K489" s="462"/>
      <c r="L489" s="462"/>
      <c r="M489" s="462"/>
      <c r="N489" s="192"/>
      <c r="O489" s="192"/>
      <c r="P489" s="192"/>
      <c r="Q489" s="8"/>
      <c r="R489" s="8"/>
      <c r="S489" s="8"/>
      <c r="T489" s="13"/>
      <c r="U489" s="13"/>
      <c r="V489" s="13"/>
      <c r="W489" s="13"/>
      <c r="X489" s="13"/>
      <c r="Y489" s="442"/>
      <c r="Z489" s="442"/>
      <c r="AA489" s="442"/>
      <c r="AB489" s="442"/>
      <c r="AC489" s="442"/>
      <c r="AD489" s="442"/>
      <c r="AE489" s="442"/>
      <c r="AF489" s="442"/>
      <c r="AG489" s="442"/>
      <c r="AH489" s="442"/>
      <c r="AI489" s="442"/>
      <c r="AJ489" s="442"/>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O489" s="7"/>
      <c r="BP489" s="7"/>
      <c r="BQ489" s="7"/>
      <c r="BR489" s="7"/>
      <c r="BS489" s="7"/>
      <c r="BT489" s="7"/>
      <c r="BU489" s="7"/>
    </row>
    <row r="490" spans="2:73" ht="19.5" customHeight="1">
      <c r="B490" s="8" t="s">
        <v>405</v>
      </c>
      <c r="C490" s="462" t="s">
        <v>592</v>
      </c>
      <c r="D490" s="462"/>
      <c r="E490" s="462"/>
      <c r="F490" s="462"/>
      <c r="G490" s="462"/>
      <c r="H490" s="462"/>
      <c r="I490" s="462"/>
      <c r="J490" s="462"/>
      <c r="K490" s="462"/>
      <c r="L490" s="462"/>
      <c r="M490" s="462"/>
      <c r="N490" s="192"/>
      <c r="O490" s="192"/>
      <c r="P490" s="192"/>
      <c r="Q490" s="8"/>
      <c r="R490" s="8"/>
      <c r="S490" s="8"/>
      <c r="T490" s="13"/>
      <c r="U490" s="13"/>
      <c r="V490" s="13"/>
      <c r="W490" s="13"/>
      <c r="X490" s="13"/>
      <c r="Y490" s="442">
        <v>9223800</v>
      </c>
      <c r="Z490" s="442"/>
      <c r="AA490" s="442"/>
      <c r="AB490" s="442"/>
      <c r="AC490" s="442"/>
      <c r="AD490" s="442"/>
      <c r="AE490" s="442"/>
      <c r="AF490" s="442">
        <v>21660600</v>
      </c>
      <c r="AG490" s="442"/>
      <c r="AH490" s="442"/>
      <c r="AI490" s="442"/>
      <c r="AJ490" s="442"/>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O490" s="7"/>
      <c r="BP490" s="7"/>
      <c r="BQ490" s="7"/>
      <c r="BR490" s="7"/>
      <c r="BS490" s="7"/>
      <c r="BT490" s="7"/>
      <c r="BU490" s="7"/>
    </row>
    <row r="491" spans="2:73" ht="19.5" customHeight="1">
      <c r="B491" s="8" t="s">
        <v>405</v>
      </c>
      <c r="C491" s="462" t="s">
        <v>593</v>
      </c>
      <c r="D491" s="462"/>
      <c r="E491" s="462"/>
      <c r="F491" s="462"/>
      <c r="G491" s="462"/>
      <c r="H491" s="462"/>
      <c r="I491" s="462"/>
      <c r="J491" s="462"/>
      <c r="K491" s="462"/>
      <c r="L491" s="462"/>
      <c r="M491" s="462"/>
      <c r="N491" s="192"/>
      <c r="O491" s="192"/>
      <c r="P491" s="192"/>
      <c r="Q491" s="8"/>
      <c r="R491" s="8"/>
      <c r="S491" s="8"/>
      <c r="T491" s="13"/>
      <c r="U491" s="13"/>
      <c r="V491" s="13"/>
      <c r="W491" s="13"/>
      <c r="X491" s="13"/>
      <c r="Y491" s="442"/>
      <c r="Z491" s="442"/>
      <c r="AA491" s="442"/>
      <c r="AB491" s="442"/>
      <c r="AC491" s="442"/>
      <c r="AD491" s="442"/>
      <c r="AE491" s="442"/>
      <c r="AF491" s="442"/>
      <c r="AG491" s="442"/>
      <c r="AH491" s="442"/>
      <c r="AI491" s="442"/>
      <c r="AJ491" s="442"/>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O491" s="7"/>
      <c r="BP491" s="7"/>
      <c r="BQ491" s="7"/>
      <c r="BR491" s="7"/>
      <c r="BS491" s="7"/>
      <c r="BT491" s="7"/>
      <c r="BU491" s="7"/>
    </row>
    <row r="492" spans="2:73" ht="19.5" customHeight="1">
      <c r="B492" s="8" t="s">
        <v>405</v>
      </c>
      <c r="C492" s="462" t="s">
        <v>594</v>
      </c>
      <c r="D492" s="462"/>
      <c r="E492" s="462"/>
      <c r="F492" s="462"/>
      <c r="G492" s="462"/>
      <c r="H492" s="462"/>
      <c r="I492" s="462"/>
      <c r="J492" s="462"/>
      <c r="K492" s="462"/>
      <c r="L492" s="462"/>
      <c r="M492" s="462"/>
      <c r="N492" s="192"/>
      <c r="O492" s="192"/>
      <c r="P492" s="192"/>
      <c r="Q492" s="8"/>
      <c r="R492" s="8"/>
      <c r="S492" s="8"/>
      <c r="T492" s="13"/>
      <c r="U492" s="13"/>
      <c r="V492" s="13"/>
      <c r="W492" s="13"/>
      <c r="X492" s="13"/>
      <c r="Y492" s="442"/>
      <c r="Z492" s="442"/>
      <c r="AA492" s="442"/>
      <c r="AB492" s="442"/>
      <c r="AC492" s="442"/>
      <c r="AD492" s="442"/>
      <c r="AE492" s="442"/>
      <c r="AF492" s="442"/>
      <c r="AG492" s="442"/>
      <c r="AH492" s="442"/>
      <c r="AI492" s="442"/>
      <c r="AJ492" s="442"/>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O492" s="7"/>
      <c r="BP492" s="7"/>
      <c r="BQ492" s="7"/>
      <c r="BR492" s="7"/>
      <c r="BS492" s="7"/>
      <c r="BT492" s="7"/>
      <c r="BU492" s="7"/>
    </row>
    <row r="493" spans="2:73" ht="19.5" customHeight="1">
      <c r="B493" s="8"/>
      <c r="C493" s="456" t="s">
        <v>17</v>
      </c>
      <c r="D493" s="456"/>
      <c r="E493" s="456"/>
      <c r="F493" s="456"/>
      <c r="G493" s="456"/>
      <c r="H493" s="456"/>
      <c r="I493" s="456"/>
      <c r="J493" s="456"/>
      <c r="K493" s="456"/>
      <c r="L493" s="456"/>
      <c r="M493" s="456"/>
      <c r="N493" s="192"/>
      <c r="O493" s="192"/>
      <c r="P493" s="192"/>
      <c r="Q493" s="8"/>
      <c r="R493" s="8"/>
      <c r="S493" s="8"/>
      <c r="T493" s="13"/>
      <c r="U493" s="13"/>
      <c r="V493" s="13"/>
      <c r="W493" s="13"/>
      <c r="X493" s="13"/>
      <c r="Y493" s="443">
        <f>+Y489+Y490+Y491+Y492</f>
        <v>9223800</v>
      </c>
      <c r="Z493" s="443"/>
      <c r="AA493" s="443"/>
      <c r="AB493" s="443"/>
      <c r="AC493" s="443"/>
      <c r="AD493" s="443"/>
      <c r="AE493" s="443"/>
      <c r="AF493" s="443">
        <f>+AF489+AF490+AF491+AF492</f>
        <v>21660600</v>
      </c>
      <c r="AG493" s="443"/>
      <c r="AH493" s="443"/>
      <c r="AI493" s="443"/>
      <c r="AJ493" s="44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O493" s="7"/>
      <c r="BP493" s="7"/>
      <c r="BQ493" s="7"/>
      <c r="BR493" s="7"/>
      <c r="BS493" s="7"/>
      <c r="BT493" s="7"/>
      <c r="BU493" s="7"/>
    </row>
    <row r="494" spans="2:73" ht="19.5" customHeight="1">
      <c r="B494" s="8">
        <v>7</v>
      </c>
      <c r="C494" s="646" t="s">
        <v>595</v>
      </c>
      <c r="D494" s="646"/>
      <c r="E494" s="646"/>
      <c r="F494" s="646"/>
      <c r="G494" s="646"/>
      <c r="H494" s="646"/>
      <c r="I494" s="646"/>
      <c r="J494" s="646"/>
      <c r="K494" s="646"/>
      <c r="L494" s="646"/>
      <c r="M494" s="646"/>
      <c r="N494" s="192"/>
      <c r="O494" s="192"/>
      <c r="P494" s="192"/>
      <c r="Q494" s="8"/>
      <c r="R494" s="8"/>
      <c r="S494" s="8"/>
      <c r="T494" s="13"/>
      <c r="U494" s="13"/>
      <c r="V494" s="13"/>
      <c r="W494" s="13"/>
      <c r="X494" s="13"/>
      <c r="Y494" s="442"/>
      <c r="Z494" s="442"/>
      <c r="AA494" s="442"/>
      <c r="AB494" s="442"/>
      <c r="AC494" s="442"/>
      <c r="AD494" s="442"/>
      <c r="AE494" s="442"/>
      <c r="AF494" s="442"/>
      <c r="AG494" s="442"/>
      <c r="AH494" s="442"/>
      <c r="AI494" s="442"/>
      <c r="AJ494" s="442"/>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O494" s="7"/>
      <c r="BP494" s="7"/>
      <c r="BQ494" s="7"/>
      <c r="BR494" s="7"/>
      <c r="BS494" s="7"/>
      <c r="BT494" s="7"/>
      <c r="BU494" s="7"/>
    </row>
    <row r="495" spans="2:73" ht="19.5" customHeight="1">
      <c r="B495" s="8" t="s">
        <v>405</v>
      </c>
      <c r="C495" s="462" t="s">
        <v>596</v>
      </c>
      <c r="D495" s="462"/>
      <c r="E495" s="462"/>
      <c r="F495" s="462"/>
      <c r="G495" s="462"/>
      <c r="H495" s="462"/>
      <c r="I495" s="462"/>
      <c r="J495" s="462"/>
      <c r="K495" s="462"/>
      <c r="L495" s="462"/>
      <c r="M495" s="462"/>
      <c r="N495" s="192"/>
      <c r="O495" s="192"/>
      <c r="P495" s="192"/>
      <c r="Q495" s="8"/>
      <c r="R495" s="8"/>
      <c r="S495" s="8"/>
      <c r="T495" s="13"/>
      <c r="U495" s="13"/>
      <c r="V495" s="13"/>
      <c r="W495" s="13"/>
      <c r="X495" s="13"/>
      <c r="Y495" s="442"/>
      <c r="Z495" s="442"/>
      <c r="AA495" s="442"/>
      <c r="AB495" s="442"/>
      <c r="AC495" s="442"/>
      <c r="AD495" s="442"/>
      <c r="AE495" s="442"/>
      <c r="AF495" s="442"/>
      <c r="AG495" s="442"/>
      <c r="AH495" s="442"/>
      <c r="AI495" s="442"/>
      <c r="AJ495" s="442"/>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O495" s="7"/>
      <c r="BP495" s="7"/>
      <c r="BQ495" s="7"/>
      <c r="BR495" s="7"/>
      <c r="BS495" s="7"/>
      <c r="BT495" s="7"/>
      <c r="BU495" s="7"/>
    </row>
    <row r="496" spans="2:73" ht="19.5" customHeight="1">
      <c r="B496" s="8" t="s">
        <v>405</v>
      </c>
      <c r="C496" s="462" t="s">
        <v>594</v>
      </c>
      <c r="D496" s="462"/>
      <c r="E496" s="462"/>
      <c r="F496" s="462"/>
      <c r="G496" s="462"/>
      <c r="H496" s="462"/>
      <c r="I496" s="462"/>
      <c r="J496" s="462"/>
      <c r="K496" s="462"/>
      <c r="L496" s="462"/>
      <c r="M496" s="462"/>
      <c r="N496" s="192"/>
      <c r="O496" s="192"/>
      <c r="P496" s="192"/>
      <c r="Q496" s="8"/>
      <c r="R496" s="8"/>
      <c r="S496" s="8"/>
      <c r="T496" s="13"/>
      <c r="U496" s="13"/>
      <c r="V496" s="13"/>
      <c r="W496" s="13"/>
      <c r="X496" s="13"/>
      <c r="Y496" s="442">
        <v>143052712</v>
      </c>
      <c r="Z496" s="442"/>
      <c r="AA496" s="442"/>
      <c r="AB496" s="442"/>
      <c r="AC496" s="442"/>
      <c r="AD496" s="442"/>
      <c r="AE496" s="442"/>
      <c r="AF496" s="442">
        <v>75900000</v>
      </c>
      <c r="AG496" s="442"/>
      <c r="AH496" s="442"/>
      <c r="AI496" s="442"/>
      <c r="AJ496" s="442"/>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O496" s="7"/>
      <c r="BP496" s="7"/>
      <c r="BQ496" s="7"/>
      <c r="BR496" s="7"/>
      <c r="BS496" s="7"/>
      <c r="BT496" s="7"/>
      <c r="BU496" s="7"/>
    </row>
    <row r="497" spans="2:73" ht="19.5" customHeight="1">
      <c r="B497" s="8"/>
      <c r="C497" s="456" t="s">
        <v>17</v>
      </c>
      <c r="D497" s="456"/>
      <c r="E497" s="456"/>
      <c r="F497" s="456"/>
      <c r="G497" s="456"/>
      <c r="H497" s="456"/>
      <c r="I497" s="456"/>
      <c r="J497" s="456"/>
      <c r="K497" s="456"/>
      <c r="L497" s="456"/>
      <c r="M497" s="456"/>
      <c r="N497" s="192"/>
      <c r="O497" s="192"/>
      <c r="P497" s="192"/>
      <c r="Q497" s="8"/>
      <c r="R497" s="8"/>
      <c r="S497" s="8"/>
      <c r="T497" s="13"/>
      <c r="U497" s="13"/>
      <c r="V497" s="13"/>
      <c r="W497" s="13"/>
      <c r="X497" s="13"/>
      <c r="Y497" s="443">
        <f>+Y495+Y496</f>
        <v>143052712</v>
      </c>
      <c r="Z497" s="443"/>
      <c r="AA497" s="443"/>
      <c r="AB497" s="443"/>
      <c r="AC497" s="443"/>
      <c r="AD497" s="443"/>
      <c r="AE497" s="443"/>
      <c r="AF497" s="443">
        <f>+AF495+AF496</f>
        <v>75900000</v>
      </c>
      <c r="AG497" s="443"/>
      <c r="AH497" s="443"/>
      <c r="AI497" s="443"/>
      <c r="AJ497" s="44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O497" s="7"/>
      <c r="BP497" s="7"/>
      <c r="BQ497" s="7"/>
      <c r="BR497" s="7"/>
      <c r="BS497" s="7"/>
      <c r="BT497" s="7"/>
      <c r="BU497" s="7"/>
    </row>
    <row r="498" spans="2:73" ht="19.5" customHeight="1">
      <c r="B498" s="8">
        <v>8</v>
      </c>
      <c r="C498" s="646" t="s">
        <v>597</v>
      </c>
      <c r="D498" s="646"/>
      <c r="E498" s="646"/>
      <c r="F498" s="646"/>
      <c r="G498" s="646"/>
      <c r="H498" s="646"/>
      <c r="I498" s="646"/>
      <c r="J498" s="646"/>
      <c r="K498" s="646"/>
      <c r="L498" s="646"/>
      <c r="M498" s="646"/>
      <c r="N498" s="646"/>
      <c r="O498" s="646"/>
      <c r="P498" s="646"/>
      <c r="Q498" s="646"/>
      <c r="R498" s="646"/>
      <c r="S498" s="646"/>
      <c r="T498" s="646"/>
      <c r="U498" s="646"/>
      <c r="V498" s="646"/>
      <c r="W498" s="646"/>
      <c r="X498" s="646"/>
      <c r="Y498" s="442"/>
      <c r="Z498" s="442"/>
      <c r="AA498" s="442"/>
      <c r="AB498" s="442"/>
      <c r="AC498" s="442"/>
      <c r="AD498" s="442"/>
      <c r="AE498" s="442"/>
      <c r="AF498" s="442"/>
      <c r="AG498" s="442"/>
      <c r="AH498" s="442"/>
      <c r="AI498" s="442"/>
      <c r="AJ498" s="442"/>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O498" s="7"/>
      <c r="BP498" s="7"/>
      <c r="BQ498" s="7"/>
      <c r="BR498" s="7"/>
      <c r="BS498" s="7"/>
      <c r="BT498" s="7"/>
      <c r="BU498" s="7"/>
    </row>
    <row r="499" spans="2:73" ht="19.5" customHeight="1">
      <c r="B499" s="8" t="s">
        <v>414</v>
      </c>
      <c r="C499" s="462" t="s">
        <v>598</v>
      </c>
      <c r="D499" s="462"/>
      <c r="E499" s="462"/>
      <c r="F499" s="462"/>
      <c r="G499" s="462"/>
      <c r="H499" s="462"/>
      <c r="I499" s="462"/>
      <c r="J499" s="462"/>
      <c r="K499" s="462"/>
      <c r="L499" s="462"/>
      <c r="M499" s="462"/>
      <c r="N499" s="462"/>
      <c r="O499" s="462"/>
      <c r="P499" s="462"/>
      <c r="Q499" s="462"/>
      <c r="R499" s="462"/>
      <c r="S499" s="462"/>
      <c r="T499" s="462"/>
      <c r="U499" s="462"/>
      <c r="V499" s="462"/>
      <c r="W499" s="462"/>
      <c r="X499" s="13"/>
      <c r="Y499" s="443">
        <v>3044579429</v>
      </c>
      <c r="Z499" s="443"/>
      <c r="AA499" s="443"/>
      <c r="AB499" s="443"/>
      <c r="AC499" s="443"/>
      <c r="AD499" s="443"/>
      <c r="AE499" s="443"/>
      <c r="AF499" s="443">
        <v>2105590757</v>
      </c>
      <c r="AG499" s="443"/>
      <c r="AH499" s="443"/>
      <c r="AI499" s="443"/>
      <c r="AJ499" s="44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O499" s="7"/>
      <c r="BP499" s="7"/>
      <c r="BQ499" s="7"/>
      <c r="BR499" s="7"/>
      <c r="BS499" s="7"/>
      <c r="BT499" s="7"/>
      <c r="BU499" s="7"/>
    </row>
    <row r="500" spans="2:73" ht="19.5" customHeight="1">
      <c r="B500" s="8" t="s">
        <v>405</v>
      </c>
      <c r="C500" s="462" t="s">
        <v>599</v>
      </c>
      <c r="D500" s="462"/>
      <c r="E500" s="462"/>
      <c r="F500" s="462"/>
      <c r="G500" s="462"/>
      <c r="H500" s="462"/>
      <c r="I500" s="462"/>
      <c r="J500" s="462"/>
      <c r="K500" s="462"/>
      <c r="L500" s="462"/>
      <c r="M500" s="462"/>
      <c r="N500" s="462"/>
      <c r="O500" s="462"/>
      <c r="P500" s="462"/>
      <c r="Q500" s="462"/>
      <c r="R500" s="462"/>
      <c r="S500" s="462"/>
      <c r="T500" s="462"/>
      <c r="U500" s="462"/>
      <c r="V500" s="462"/>
      <c r="W500" s="462"/>
      <c r="X500" s="13"/>
      <c r="Y500" s="442"/>
      <c r="Z500" s="442"/>
      <c r="AA500" s="442"/>
      <c r="AB500" s="442"/>
      <c r="AC500" s="442"/>
      <c r="AD500" s="442"/>
      <c r="AE500" s="442"/>
      <c r="AF500" s="442"/>
      <c r="AG500" s="442"/>
      <c r="AH500" s="442"/>
      <c r="AI500" s="442"/>
      <c r="AJ500" s="442"/>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O500" s="7"/>
      <c r="BP500" s="7"/>
      <c r="BQ500" s="7"/>
      <c r="BR500" s="7"/>
      <c r="BS500" s="7"/>
      <c r="BT500" s="7"/>
      <c r="BU500" s="7"/>
    </row>
    <row r="501" spans="2:73" ht="19.5" customHeight="1">
      <c r="B501" s="8"/>
      <c r="C501" s="192"/>
      <c r="D501" s="192"/>
      <c r="E501" s="192"/>
      <c r="F501" s="192"/>
      <c r="G501" s="192"/>
      <c r="H501" s="192"/>
      <c r="I501" s="192"/>
      <c r="J501" s="192"/>
      <c r="K501" s="192"/>
      <c r="L501" s="192"/>
      <c r="M501" s="192"/>
      <c r="N501" s="192"/>
      <c r="O501" s="192"/>
      <c r="P501" s="192"/>
      <c r="Q501" s="8"/>
      <c r="R501" s="8"/>
      <c r="S501" s="8"/>
      <c r="T501" s="13"/>
      <c r="U501" s="13"/>
      <c r="V501" s="13"/>
      <c r="W501" s="13"/>
      <c r="X501" s="13"/>
      <c r="Y501" s="442"/>
      <c r="Z501" s="442"/>
      <c r="AA501" s="442"/>
      <c r="AB501" s="442"/>
      <c r="AC501" s="442"/>
      <c r="AD501" s="442"/>
      <c r="AE501" s="442"/>
      <c r="AF501" s="442"/>
      <c r="AG501" s="442"/>
      <c r="AH501" s="442"/>
      <c r="AI501" s="442"/>
      <c r="AJ501" s="442"/>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O501" s="7"/>
      <c r="BP501" s="7"/>
      <c r="BQ501" s="7"/>
      <c r="BR501" s="7"/>
      <c r="BS501" s="7"/>
      <c r="BT501" s="7"/>
      <c r="BU501" s="7"/>
    </row>
    <row r="502" spans="2:73" ht="19.5" customHeight="1">
      <c r="B502" s="8" t="s">
        <v>423</v>
      </c>
      <c r="C502" s="462" t="s">
        <v>600</v>
      </c>
      <c r="D502" s="462"/>
      <c r="E502" s="462"/>
      <c r="F502" s="462"/>
      <c r="G502" s="462"/>
      <c r="H502" s="462"/>
      <c r="I502" s="462"/>
      <c r="J502" s="462"/>
      <c r="K502" s="462"/>
      <c r="L502" s="462"/>
      <c r="M502" s="462"/>
      <c r="N502" s="462"/>
      <c r="O502" s="462"/>
      <c r="P502" s="462"/>
      <c r="Q502" s="462"/>
      <c r="R502" s="462"/>
      <c r="S502" s="462"/>
      <c r="T502" s="462"/>
      <c r="U502" s="462"/>
      <c r="V502" s="462"/>
      <c r="W502" s="462"/>
      <c r="X502" s="13"/>
      <c r="Y502" s="443">
        <v>294804351</v>
      </c>
      <c r="Z502" s="443"/>
      <c r="AA502" s="443"/>
      <c r="AB502" s="443"/>
      <c r="AC502" s="443"/>
      <c r="AD502" s="443"/>
      <c r="AE502" s="443"/>
      <c r="AF502" s="443">
        <v>1579006459</v>
      </c>
      <c r="AG502" s="443"/>
      <c r="AH502" s="443"/>
      <c r="AI502" s="443"/>
      <c r="AJ502" s="44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O502" s="7"/>
      <c r="BP502" s="7"/>
      <c r="BQ502" s="7"/>
      <c r="BR502" s="7"/>
      <c r="BS502" s="7"/>
      <c r="BT502" s="7"/>
      <c r="BU502" s="7"/>
    </row>
    <row r="503" spans="2:73" ht="19.5" customHeight="1">
      <c r="B503" s="8" t="s">
        <v>405</v>
      </c>
      <c r="C503" s="462" t="s">
        <v>601</v>
      </c>
      <c r="D503" s="462"/>
      <c r="E503" s="462"/>
      <c r="F503" s="462"/>
      <c r="G503" s="462"/>
      <c r="H503" s="462"/>
      <c r="I503" s="462"/>
      <c r="J503" s="462"/>
      <c r="K503" s="462"/>
      <c r="L503" s="462"/>
      <c r="M503" s="462"/>
      <c r="N503" s="462"/>
      <c r="O503" s="462"/>
      <c r="P503" s="462"/>
      <c r="Q503" s="462"/>
      <c r="R503" s="462"/>
      <c r="S503" s="462"/>
      <c r="T503" s="462"/>
      <c r="U503" s="462"/>
      <c r="V503" s="462"/>
      <c r="W503" s="462"/>
      <c r="X503" s="13"/>
      <c r="Y503" s="442"/>
      <c r="Z503" s="442"/>
      <c r="AA503" s="442"/>
      <c r="AB503" s="442"/>
      <c r="AC503" s="442"/>
      <c r="AD503" s="442"/>
      <c r="AE503" s="442"/>
      <c r="AF503" s="442"/>
      <c r="AG503" s="442"/>
      <c r="AH503" s="442"/>
      <c r="AI503" s="442"/>
      <c r="AJ503" s="442"/>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O503" s="7"/>
      <c r="BP503" s="7"/>
      <c r="BQ503" s="7"/>
      <c r="BR503" s="7"/>
      <c r="BS503" s="7"/>
      <c r="BT503" s="7"/>
      <c r="BU503" s="7"/>
    </row>
    <row r="504" spans="2:73" ht="19.5" customHeight="1">
      <c r="B504" s="8" t="s">
        <v>436</v>
      </c>
      <c r="C504" s="462" t="s">
        <v>602</v>
      </c>
      <c r="D504" s="462"/>
      <c r="E504" s="462"/>
      <c r="F504" s="462"/>
      <c r="G504" s="462"/>
      <c r="H504" s="462"/>
      <c r="I504" s="462"/>
      <c r="J504" s="462"/>
      <c r="K504" s="462"/>
      <c r="L504" s="462"/>
      <c r="M504" s="462"/>
      <c r="N504" s="462"/>
      <c r="O504" s="462"/>
      <c r="P504" s="462"/>
      <c r="Q504" s="462"/>
      <c r="R504" s="462"/>
      <c r="S504" s="462"/>
      <c r="T504" s="462"/>
      <c r="U504" s="462"/>
      <c r="V504" s="462"/>
      <c r="W504" s="462"/>
      <c r="X504" s="13"/>
      <c r="Y504" s="442"/>
      <c r="Z504" s="442"/>
      <c r="AA504" s="442"/>
      <c r="AB504" s="442"/>
      <c r="AC504" s="442"/>
      <c r="AD504" s="442"/>
      <c r="AE504" s="442"/>
      <c r="AF504" s="442"/>
      <c r="AG504" s="442"/>
      <c r="AH504" s="442"/>
      <c r="AI504" s="442"/>
      <c r="AJ504" s="442"/>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O504" s="7"/>
      <c r="BP504" s="7"/>
      <c r="BQ504" s="7"/>
      <c r="BR504" s="7"/>
      <c r="BS504" s="7"/>
      <c r="BT504" s="7"/>
      <c r="BU504" s="7"/>
    </row>
    <row r="505" spans="2:73" ht="19.5" customHeight="1">
      <c r="B505" s="8">
        <v>9</v>
      </c>
      <c r="C505" s="646" t="s">
        <v>162</v>
      </c>
      <c r="D505" s="646"/>
      <c r="E505" s="646"/>
      <c r="F505" s="646"/>
      <c r="G505" s="646"/>
      <c r="H505" s="646"/>
      <c r="I505" s="646"/>
      <c r="J505" s="646"/>
      <c r="K505" s="646"/>
      <c r="L505" s="646"/>
      <c r="M505" s="646"/>
      <c r="N505" s="646"/>
      <c r="O505" s="646"/>
      <c r="P505" s="646"/>
      <c r="Q505" s="646"/>
      <c r="R505" s="646"/>
      <c r="S505" s="646"/>
      <c r="T505" s="646"/>
      <c r="U505" s="646"/>
      <c r="V505" s="646"/>
      <c r="W505" s="646"/>
      <c r="X505" s="13"/>
      <c r="Y505" s="443">
        <f>+Y506+Y507+Y508+Y509+Y510</f>
        <v>78498172814</v>
      </c>
      <c r="Z505" s="443"/>
      <c r="AA505" s="443"/>
      <c r="AB505" s="443"/>
      <c r="AC505" s="443"/>
      <c r="AD505" s="443"/>
      <c r="AE505" s="443"/>
      <c r="AF505" s="443">
        <f>+AF506+AF507+AF508+AF509+AF510</f>
        <v>60452450822</v>
      </c>
      <c r="AG505" s="443"/>
      <c r="AH505" s="443"/>
      <c r="AI505" s="443"/>
      <c r="AJ505" s="44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O505" s="7"/>
      <c r="BP505" s="7"/>
      <c r="BQ505" s="7"/>
      <c r="BR505" s="7"/>
      <c r="BS505" s="7"/>
      <c r="BT505" s="7"/>
      <c r="BU505" s="7"/>
    </row>
    <row r="506" spans="2:73" ht="19.5" customHeight="1">
      <c r="B506" s="8" t="s">
        <v>405</v>
      </c>
      <c r="C506" s="462" t="s">
        <v>603</v>
      </c>
      <c r="D506" s="462"/>
      <c r="E506" s="462"/>
      <c r="F506" s="462"/>
      <c r="G506" s="462"/>
      <c r="H506" s="462"/>
      <c r="I506" s="462"/>
      <c r="J506" s="462"/>
      <c r="K506" s="462"/>
      <c r="L506" s="462"/>
      <c r="M506" s="462"/>
      <c r="N506" s="462"/>
      <c r="O506" s="462"/>
      <c r="P506" s="462"/>
      <c r="Q506" s="462"/>
      <c r="R506" s="8"/>
      <c r="S506" s="8"/>
      <c r="T506" s="13"/>
      <c r="U506" s="13"/>
      <c r="V506" s="13"/>
      <c r="W506" s="13"/>
      <c r="X506" s="13"/>
      <c r="Y506" s="442">
        <f>26679410775+5367609287+903674337</f>
        <v>32950694399</v>
      </c>
      <c r="Z506" s="442"/>
      <c r="AA506" s="442"/>
      <c r="AB506" s="442"/>
      <c r="AC506" s="442"/>
      <c r="AD506" s="442"/>
      <c r="AE506" s="442"/>
      <c r="AF506" s="442">
        <f>22553745246+5211434505+632658920</f>
        <v>28397838671</v>
      </c>
      <c r="AG506" s="442"/>
      <c r="AH506" s="442"/>
      <c r="AI506" s="442"/>
      <c r="AJ506" s="442"/>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O506" s="7"/>
      <c r="BP506" s="7"/>
      <c r="BQ506" s="7"/>
      <c r="BR506" s="7"/>
      <c r="BS506" s="7"/>
      <c r="BT506" s="7"/>
      <c r="BU506" s="7"/>
    </row>
    <row r="507" spans="2:73" ht="19.5" customHeight="1">
      <c r="B507" s="8" t="s">
        <v>405</v>
      </c>
      <c r="C507" s="462" t="s">
        <v>163</v>
      </c>
      <c r="D507" s="462"/>
      <c r="E507" s="462"/>
      <c r="F507" s="462"/>
      <c r="G507" s="462"/>
      <c r="H507" s="462"/>
      <c r="I507" s="462"/>
      <c r="J507" s="462"/>
      <c r="K507" s="462"/>
      <c r="L507" s="462"/>
      <c r="M507" s="462"/>
      <c r="N507" s="462"/>
      <c r="O507" s="462"/>
      <c r="P507" s="462"/>
      <c r="Q507" s="462"/>
      <c r="R507" s="8"/>
      <c r="S507" s="8"/>
      <c r="T507" s="13"/>
      <c r="U507" s="13"/>
      <c r="V507" s="13"/>
      <c r="W507" s="13"/>
      <c r="X507" s="13"/>
      <c r="Y507" s="442">
        <f>19548698080+2921554897</f>
        <v>22470252977</v>
      </c>
      <c r="Z507" s="442"/>
      <c r="AA507" s="442"/>
      <c r="AB507" s="442"/>
      <c r="AC507" s="442"/>
      <c r="AD507" s="442"/>
      <c r="AE507" s="442"/>
      <c r="AF507" s="442">
        <f>14475348728+2405788267</f>
        <v>16881136995</v>
      </c>
      <c r="AG507" s="442"/>
      <c r="AH507" s="442"/>
      <c r="AI507" s="442"/>
      <c r="AJ507" s="442"/>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O507" s="7"/>
      <c r="BP507" s="7"/>
      <c r="BQ507" s="7"/>
      <c r="BR507" s="7"/>
      <c r="BS507" s="7"/>
      <c r="BT507" s="7"/>
      <c r="BU507" s="7"/>
    </row>
    <row r="508" spans="2:73" ht="19.5" customHeight="1">
      <c r="B508" s="8" t="s">
        <v>405</v>
      </c>
      <c r="C508" s="462" t="s">
        <v>164</v>
      </c>
      <c r="D508" s="462"/>
      <c r="E508" s="462"/>
      <c r="F508" s="462"/>
      <c r="G508" s="462"/>
      <c r="H508" s="462"/>
      <c r="I508" s="462"/>
      <c r="J508" s="462"/>
      <c r="K508" s="462"/>
      <c r="L508" s="462"/>
      <c r="M508" s="462"/>
      <c r="N508" s="462"/>
      <c r="O508" s="462"/>
      <c r="P508" s="462"/>
      <c r="Q508" s="462"/>
      <c r="R508" s="8"/>
      <c r="S508" s="8"/>
      <c r="T508" s="13"/>
      <c r="U508" s="13"/>
      <c r="V508" s="13"/>
      <c r="W508" s="13"/>
      <c r="X508" s="13"/>
      <c r="Y508" s="442">
        <v>8113850360</v>
      </c>
      <c r="Z508" s="442"/>
      <c r="AA508" s="442"/>
      <c r="AB508" s="442"/>
      <c r="AC508" s="442"/>
      <c r="AD508" s="442"/>
      <c r="AE508" s="442"/>
      <c r="AF508" s="442">
        <v>5455128920</v>
      </c>
      <c r="AG508" s="442"/>
      <c r="AH508" s="442"/>
      <c r="AI508" s="442"/>
      <c r="AJ508" s="442"/>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O508" s="7"/>
      <c r="BP508" s="7"/>
      <c r="BQ508" s="7"/>
      <c r="BR508" s="7"/>
      <c r="BS508" s="7"/>
      <c r="BT508" s="7"/>
      <c r="BU508" s="7"/>
    </row>
    <row r="509" spans="2:73" ht="19.5" customHeight="1">
      <c r="B509" s="8" t="s">
        <v>405</v>
      </c>
      <c r="C509" s="63" t="s">
        <v>165</v>
      </c>
      <c r="D509" s="8"/>
      <c r="E509" s="8"/>
      <c r="F509" s="8"/>
      <c r="G509" s="8"/>
      <c r="H509" s="8"/>
      <c r="I509" s="8"/>
      <c r="J509" s="8"/>
      <c r="K509" s="8"/>
      <c r="L509" s="8"/>
      <c r="M509" s="8"/>
      <c r="N509" s="8"/>
      <c r="O509" s="8"/>
      <c r="P509" s="8"/>
      <c r="Q509" s="8"/>
      <c r="R509" s="8"/>
      <c r="S509" s="8"/>
      <c r="T509" s="13"/>
      <c r="U509" s="13"/>
      <c r="V509" s="13"/>
      <c r="W509" s="13"/>
      <c r="X509" s="13"/>
      <c r="Y509" s="442">
        <v>5676665104</v>
      </c>
      <c r="Z509" s="442"/>
      <c r="AA509" s="442"/>
      <c r="AB509" s="442"/>
      <c r="AC509" s="442"/>
      <c r="AD509" s="442"/>
      <c r="AE509" s="442"/>
      <c r="AF509" s="442">
        <v>4562110765</v>
      </c>
      <c r="AG509" s="442"/>
      <c r="AH509" s="442"/>
      <c r="AI509" s="442"/>
      <c r="AJ509" s="442"/>
      <c r="AN509" s="63"/>
      <c r="AO509" s="63"/>
      <c r="AP509" s="63"/>
      <c r="AQ509" s="63"/>
      <c r="AR509" s="63"/>
      <c r="AS509" s="63"/>
      <c r="AT509" s="63"/>
      <c r="AU509" s="63"/>
      <c r="AV509" s="63"/>
      <c r="AW509" s="63"/>
      <c r="AX509" s="63"/>
      <c r="AY509" s="63"/>
      <c r="AZ509" s="63"/>
      <c r="BA509" s="63"/>
      <c r="BB509" s="63"/>
      <c r="BC509" s="63"/>
      <c r="BD509" s="63"/>
      <c r="BE509" s="63"/>
      <c r="BF509" s="63"/>
      <c r="BG509" s="63"/>
      <c r="BH509" s="63"/>
      <c r="BI509" s="63"/>
      <c r="BJ509" s="63"/>
      <c r="BK509" s="63"/>
      <c r="BL509" s="63"/>
      <c r="BM509" s="63"/>
      <c r="BO509" s="7"/>
      <c r="BP509" s="7"/>
      <c r="BQ509" s="7"/>
      <c r="BR509" s="7"/>
      <c r="BS509" s="7"/>
      <c r="BT509" s="7"/>
      <c r="BU509" s="7"/>
    </row>
    <row r="510" spans="2:73" ht="19.5" customHeight="1">
      <c r="B510" s="8" t="s">
        <v>405</v>
      </c>
      <c r="C510" s="63" t="s">
        <v>604</v>
      </c>
      <c r="D510" s="8"/>
      <c r="E510" s="8"/>
      <c r="F510" s="8"/>
      <c r="G510" s="8"/>
      <c r="H510" s="8"/>
      <c r="I510" s="8"/>
      <c r="J510" s="8"/>
      <c r="K510" s="8"/>
      <c r="L510" s="8"/>
      <c r="M510" s="8"/>
      <c r="N510" s="8"/>
      <c r="O510" s="8"/>
      <c r="P510" s="8"/>
      <c r="Q510" s="8"/>
      <c r="R510" s="8"/>
      <c r="S510" s="8"/>
      <c r="T510" s="13"/>
      <c r="U510" s="13"/>
      <c r="V510" s="13"/>
      <c r="W510" s="13"/>
      <c r="X510" s="13"/>
      <c r="Y510" s="442">
        <v>9286709974</v>
      </c>
      <c r="Z510" s="442"/>
      <c r="AA510" s="442"/>
      <c r="AB510" s="442"/>
      <c r="AC510" s="442"/>
      <c r="AD510" s="442"/>
      <c r="AE510" s="442"/>
      <c r="AF510" s="442">
        <v>5156235471</v>
      </c>
      <c r="AG510" s="442"/>
      <c r="AH510" s="442"/>
      <c r="AI510" s="442"/>
      <c r="AJ510" s="442"/>
      <c r="AN510" s="63"/>
      <c r="AO510" s="63"/>
      <c r="AP510" s="63"/>
      <c r="AQ510" s="63"/>
      <c r="AR510" s="63"/>
      <c r="AS510" s="63"/>
      <c r="AT510" s="63"/>
      <c r="AU510" s="63"/>
      <c r="AV510" s="63"/>
      <c r="AW510" s="63"/>
      <c r="AX510" s="63"/>
      <c r="AY510" s="63"/>
      <c r="AZ510" s="63"/>
      <c r="BA510" s="63"/>
      <c r="BB510" s="63"/>
      <c r="BC510" s="63"/>
      <c r="BD510" s="63"/>
      <c r="BE510" s="63"/>
      <c r="BF510" s="63"/>
      <c r="BG510" s="63"/>
      <c r="BH510" s="63"/>
      <c r="BI510" s="63"/>
      <c r="BJ510" s="63"/>
      <c r="BK510" s="63"/>
      <c r="BL510" s="63"/>
      <c r="BM510" s="63"/>
      <c r="BO510" s="7"/>
      <c r="BP510" s="7"/>
      <c r="BQ510" s="7"/>
      <c r="BR510" s="7"/>
      <c r="BS510" s="7"/>
      <c r="BT510" s="7"/>
      <c r="BU510" s="7"/>
    </row>
    <row r="511" spans="2:73" ht="19.5" customHeight="1">
      <c r="B511" s="8"/>
      <c r="C511" s="63"/>
      <c r="D511" s="8"/>
      <c r="E511" s="8"/>
      <c r="F511" s="8"/>
      <c r="G511" s="8"/>
      <c r="H511" s="8"/>
      <c r="I511" s="8"/>
      <c r="J511" s="8"/>
      <c r="K511" s="8"/>
      <c r="L511" s="8"/>
      <c r="M511" s="8"/>
      <c r="N511" s="8"/>
      <c r="O511" s="8"/>
      <c r="P511" s="8"/>
      <c r="Q511" s="8"/>
      <c r="R511" s="8"/>
      <c r="S511" s="8"/>
      <c r="T511" s="13"/>
      <c r="U511" s="13"/>
      <c r="V511" s="13"/>
      <c r="W511" s="13"/>
      <c r="X511" s="13"/>
      <c r="Y511" s="442"/>
      <c r="Z511" s="442"/>
      <c r="AA511" s="442"/>
      <c r="AB511" s="442"/>
      <c r="AC511" s="442"/>
      <c r="AD511" s="442"/>
      <c r="AE511" s="442"/>
      <c r="AF511" s="442"/>
      <c r="AG511" s="442"/>
      <c r="AH511" s="442"/>
      <c r="AI511" s="442"/>
      <c r="AJ511" s="442"/>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O511" s="7"/>
      <c r="BP511" s="7"/>
      <c r="BQ511" s="7"/>
      <c r="BR511" s="7"/>
      <c r="BS511" s="7"/>
      <c r="BT511" s="7"/>
      <c r="BU511" s="7"/>
    </row>
    <row r="512" spans="2:73" ht="19.5" customHeight="1">
      <c r="B512" s="8"/>
      <c r="C512" s="63"/>
      <c r="D512" s="8"/>
      <c r="E512" s="8"/>
      <c r="F512" s="8"/>
      <c r="G512" s="8"/>
      <c r="H512" s="8"/>
      <c r="I512" s="8"/>
      <c r="J512" s="8"/>
      <c r="K512" s="8"/>
      <c r="L512" s="8"/>
      <c r="M512" s="8"/>
      <c r="N512" s="8"/>
      <c r="O512" s="8"/>
      <c r="P512" s="8"/>
      <c r="Q512" s="8"/>
      <c r="R512" s="8"/>
      <c r="S512" s="8"/>
      <c r="T512" s="13"/>
      <c r="U512" s="13"/>
      <c r="V512" s="13"/>
      <c r="W512" s="13"/>
      <c r="X512" s="13"/>
      <c r="Y512" s="13"/>
      <c r="Z512" s="13"/>
      <c r="AA512" s="54"/>
      <c r="AB512" s="58"/>
      <c r="AC512" s="195"/>
      <c r="AD512" s="195"/>
      <c r="AE512" s="195"/>
      <c r="AF512" s="195"/>
      <c r="AG512" s="195"/>
      <c r="AH512" s="195"/>
      <c r="AI512" s="195"/>
      <c r="AJ512" s="195"/>
      <c r="AN512" s="63"/>
      <c r="AO512" s="63"/>
      <c r="AP512" s="63"/>
      <c r="AQ512" s="63"/>
      <c r="AR512" s="63"/>
      <c r="AS512" s="63"/>
      <c r="AT512" s="63"/>
      <c r="AU512" s="63"/>
      <c r="AV512" s="63"/>
      <c r="AW512" s="63"/>
      <c r="AX512" s="63"/>
      <c r="AY512" s="63"/>
      <c r="AZ512" s="63"/>
      <c r="BA512" s="63"/>
      <c r="BB512" s="63"/>
      <c r="BC512" s="63"/>
      <c r="BD512" s="63"/>
      <c r="BE512" s="63"/>
      <c r="BF512" s="63"/>
      <c r="BG512" s="63"/>
      <c r="BH512" s="63"/>
      <c r="BI512" s="63"/>
      <c r="BJ512" s="63"/>
      <c r="BK512" s="63"/>
      <c r="BL512" s="63"/>
      <c r="BM512" s="63"/>
      <c r="BO512" s="7"/>
      <c r="BP512" s="7"/>
      <c r="BQ512" s="7"/>
      <c r="BR512" s="7"/>
      <c r="BS512" s="7"/>
      <c r="BT512" s="7"/>
      <c r="BU512" s="7"/>
    </row>
    <row r="513" spans="23:72" ht="11.25" customHeight="1">
      <c r="W513" s="524"/>
      <c r="X513" s="524"/>
      <c r="Y513" s="524"/>
      <c r="Z513" s="524"/>
      <c r="AA513" s="524"/>
      <c r="AB513" s="524"/>
      <c r="AE513" s="524"/>
      <c r="AF513" s="524"/>
      <c r="AG513" s="524"/>
      <c r="AH513" s="524"/>
      <c r="AI513" s="524"/>
      <c r="AJ513" s="524"/>
      <c r="BH513" s="524"/>
      <c r="BI513" s="524"/>
      <c r="BJ513" s="524"/>
      <c r="BK513" s="524"/>
      <c r="BL513" s="524"/>
      <c r="BM513" s="524"/>
      <c r="BO513" s="524"/>
      <c r="BP513" s="524"/>
      <c r="BQ513" s="524"/>
      <c r="BR513" s="524"/>
      <c r="BS513" s="524"/>
      <c r="BT513" s="524"/>
    </row>
    <row r="514" spans="1:40" ht="19.5" customHeight="1" hidden="1" outlineLevel="1">
      <c r="A514" s="11">
        <v>36</v>
      </c>
      <c r="B514" s="11" t="s">
        <v>8</v>
      </c>
      <c r="C514" s="21" t="s">
        <v>166</v>
      </c>
      <c r="AL514" s="11">
        <v>29</v>
      </c>
      <c r="AM514" s="11" t="s">
        <v>8</v>
      </c>
      <c r="AN514" s="21" t="s">
        <v>167</v>
      </c>
    </row>
    <row r="515" ht="19.5" customHeight="1" hidden="1" outlineLevel="1">
      <c r="C515" s="21" t="s">
        <v>168</v>
      </c>
    </row>
    <row r="516" spans="3:40" ht="19.5" customHeight="1" hidden="1" outlineLevel="1">
      <c r="C516" s="21"/>
      <c r="W516" s="525" t="s">
        <v>169</v>
      </c>
      <c r="X516" s="526"/>
      <c r="Y516" s="526"/>
      <c r="Z516" s="526"/>
      <c r="AA516" s="526"/>
      <c r="AB516" s="526"/>
      <c r="AC516" s="48"/>
      <c r="AD516" s="48"/>
      <c r="AE516" s="525" t="s">
        <v>170</v>
      </c>
      <c r="AF516" s="526"/>
      <c r="AG516" s="526"/>
      <c r="AH516" s="526"/>
      <c r="AI516" s="526"/>
      <c r="AJ516" s="526"/>
      <c r="AN516" s="21" t="s">
        <v>171</v>
      </c>
    </row>
    <row r="517" spans="23:36" ht="19.5" customHeight="1" hidden="1" outlineLevel="1">
      <c r="W517" s="522" t="s">
        <v>11</v>
      </c>
      <c r="X517" s="523"/>
      <c r="Y517" s="523"/>
      <c r="Z517" s="523"/>
      <c r="AA517" s="523"/>
      <c r="AB517" s="523"/>
      <c r="AC517" s="54"/>
      <c r="AD517" s="54"/>
      <c r="AE517" s="522" t="s">
        <v>11</v>
      </c>
      <c r="AF517" s="523"/>
      <c r="AG517" s="523"/>
      <c r="AH517" s="523"/>
      <c r="AI517" s="523"/>
      <c r="AJ517" s="523"/>
    </row>
    <row r="518" spans="3:40" ht="19.5" customHeight="1" hidden="1" outlineLevel="1">
      <c r="C518" s="21" t="s">
        <v>172</v>
      </c>
      <c r="W518" s="516"/>
      <c r="X518" s="516"/>
      <c r="Y518" s="516"/>
      <c r="Z518" s="516"/>
      <c r="AA518" s="516"/>
      <c r="AB518" s="516"/>
      <c r="AE518" s="516"/>
      <c r="AF518" s="516"/>
      <c r="AG518" s="516"/>
      <c r="AH518" s="516"/>
      <c r="AI518" s="516"/>
      <c r="AJ518" s="516"/>
      <c r="AN518" s="6" t="s">
        <v>173</v>
      </c>
    </row>
    <row r="519" spans="3:40" ht="19.5" customHeight="1" hidden="1" outlineLevel="1">
      <c r="C519" s="21" t="s">
        <v>174</v>
      </c>
      <c r="W519" s="516"/>
      <c r="X519" s="516"/>
      <c r="Y519" s="516"/>
      <c r="Z519" s="516"/>
      <c r="AA519" s="516"/>
      <c r="AB519" s="516"/>
      <c r="AE519" s="516"/>
      <c r="AF519" s="516"/>
      <c r="AG519" s="516"/>
      <c r="AH519" s="516"/>
      <c r="AI519" s="516"/>
      <c r="AJ519" s="516"/>
      <c r="AN519" s="6" t="s">
        <v>175</v>
      </c>
    </row>
    <row r="520" spans="3:40" ht="19.5" customHeight="1" hidden="1" outlineLevel="1">
      <c r="C520" s="145" t="s">
        <v>176</v>
      </c>
      <c r="D520" s="62"/>
      <c r="E520" s="62"/>
      <c r="F520" s="62"/>
      <c r="G520" s="62"/>
      <c r="H520" s="62"/>
      <c r="I520" s="62"/>
      <c r="J520" s="62"/>
      <c r="K520" s="62"/>
      <c r="L520" s="62"/>
      <c r="M520" s="62"/>
      <c r="N520" s="62"/>
      <c r="O520" s="62"/>
      <c r="P520" s="62"/>
      <c r="Q520" s="62"/>
      <c r="R520" s="62"/>
      <c r="S520" s="62"/>
      <c r="T520" s="62"/>
      <c r="U520" s="62"/>
      <c r="V520" s="62"/>
      <c r="W520" s="516"/>
      <c r="X520" s="516"/>
      <c r="Y520" s="516"/>
      <c r="Z520" s="516"/>
      <c r="AA520" s="516"/>
      <c r="AB520" s="516"/>
      <c r="AE520" s="516"/>
      <c r="AF520" s="516"/>
      <c r="AG520" s="516"/>
      <c r="AH520" s="516"/>
      <c r="AI520" s="516"/>
      <c r="AJ520" s="516"/>
      <c r="AN520" s="6" t="s">
        <v>177</v>
      </c>
    </row>
    <row r="521" spans="3:36" ht="19.5" customHeight="1" hidden="1" outlineLevel="1">
      <c r="C521" s="145" t="s">
        <v>178</v>
      </c>
      <c r="D521" s="62"/>
      <c r="E521" s="62"/>
      <c r="F521" s="62"/>
      <c r="G521" s="62"/>
      <c r="H521" s="62"/>
      <c r="I521" s="62"/>
      <c r="J521" s="62"/>
      <c r="K521" s="62"/>
      <c r="L521" s="62"/>
      <c r="M521" s="62"/>
      <c r="N521" s="62"/>
      <c r="O521" s="62"/>
      <c r="P521" s="62"/>
      <c r="Q521" s="62"/>
      <c r="R521" s="62"/>
      <c r="S521" s="62"/>
      <c r="T521" s="62"/>
      <c r="U521" s="62"/>
      <c r="V521" s="62"/>
      <c r="W521" s="516"/>
      <c r="X521" s="516"/>
      <c r="Y521" s="516"/>
      <c r="Z521" s="516"/>
      <c r="AA521" s="516"/>
      <c r="AB521" s="516"/>
      <c r="AE521" s="516"/>
      <c r="AF521" s="516"/>
      <c r="AG521" s="516"/>
      <c r="AH521" s="516"/>
      <c r="AI521" s="516"/>
      <c r="AJ521" s="516"/>
    </row>
    <row r="522" spans="3:40" ht="19.5" customHeight="1" hidden="1" outlineLevel="1">
      <c r="C522" s="21" t="s">
        <v>179</v>
      </c>
      <c r="W522" s="516"/>
      <c r="X522" s="516"/>
      <c r="Y522" s="516"/>
      <c r="Z522" s="516"/>
      <c r="AA522" s="516"/>
      <c r="AB522" s="516"/>
      <c r="AE522" s="516"/>
      <c r="AF522" s="516"/>
      <c r="AG522" s="516"/>
      <c r="AH522" s="516"/>
      <c r="AI522" s="516"/>
      <c r="AJ522" s="516"/>
      <c r="AN522" s="21" t="s">
        <v>180</v>
      </c>
    </row>
    <row r="523" spans="3:36" ht="19.5" customHeight="1" hidden="1" outlineLevel="1">
      <c r="C523" s="21" t="s">
        <v>181</v>
      </c>
      <c r="W523" s="516"/>
      <c r="X523" s="516"/>
      <c r="Y523" s="516"/>
      <c r="Z523" s="516"/>
      <c r="AA523" s="516"/>
      <c r="AB523" s="516"/>
      <c r="AE523" s="516"/>
      <c r="AF523" s="516"/>
      <c r="AG523" s="516"/>
      <c r="AH523" s="516"/>
      <c r="AI523" s="516"/>
      <c r="AJ523" s="516"/>
    </row>
    <row r="524" spans="3:40" ht="19.5" customHeight="1" hidden="1" outlineLevel="1">
      <c r="C524" s="145" t="s">
        <v>182</v>
      </c>
      <c r="W524" s="516"/>
      <c r="X524" s="516"/>
      <c r="Y524" s="516"/>
      <c r="Z524" s="516"/>
      <c r="AA524" s="516"/>
      <c r="AB524" s="516"/>
      <c r="AE524" s="516"/>
      <c r="AF524" s="516"/>
      <c r="AG524" s="516"/>
      <c r="AH524" s="516"/>
      <c r="AI524" s="516"/>
      <c r="AJ524" s="516"/>
      <c r="AN524" s="6" t="s">
        <v>183</v>
      </c>
    </row>
    <row r="525" spans="3:40" ht="19.5" customHeight="1" hidden="1" outlineLevel="1">
      <c r="C525" s="62" t="s">
        <v>184</v>
      </c>
      <c r="W525" s="516"/>
      <c r="X525" s="516"/>
      <c r="Y525" s="516"/>
      <c r="Z525" s="516"/>
      <c r="AA525" s="516"/>
      <c r="AB525" s="516"/>
      <c r="AE525" s="516"/>
      <c r="AF525" s="516"/>
      <c r="AG525" s="516"/>
      <c r="AH525" s="516"/>
      <c r="AI525" s="516"/>
      <c r="AJ525" s="516"/>
      <c r="AN525" s="6" t="s">
        <v>184</v>
      </c>
    </row>
    <row r="526" spans="3:40" ht="19.5" customHeight="1" hidden="1" outlineLevel="1">
      <c r="C526" s="62" t="s">
        <v>185</v>
      </c>
      <c r="W526" s="516"/>
      <c r="X526" s="516"/>
      <c r="Y526" s="516"/>
      <c r="Z526" s="516"/>
      <c r="AA526" s="516"/>
      <c r="AB526" s="516"/>
      <c r="AE526" s="516"/>
      <c r="AF526" s="516"/>
      <c r="AG526" s="516"/>
      <c r="AH526" s="516"/>
      <c r="AI526" s="516"/>
      <c r="AJ526" s="516"/>
      <c r="AN526" s="6" t="s">
        <v>185</v>
      </c>
    </row>
    <row r="527" spans="3:40" ht="19.5" customHeight="1" hidden="1" outlineLevel="1">
      <c r="C527" s="62" t="s">
        <v>186</v>
      </c>
      <c r="W527" s="516"/>
      <c r="X527" s="516"/>
      <c r="Y527" s="516"/>
      <c r="Z527" s="516"/>
      <c r="AA527" s="516"/>
      <c r="AB527" s="516"/>
      <c r="AE527" s="516"/>
      <c r="AF527" s="516"/>
      <c r="AG527" s="516"/>
      <c r="AH527" s="516"/>
      <c r="AI527" s="516"/>
      <c r="AJ527" s="516"/>
      <c r="AN527" s="6" t="s">
        <v>187</v>
      </c>
    </row>
    <row r="528" spans="3:40" ht="19.5" customHeight="1" hidden="1" outlineLevel="1">
      <c r="C528" s="62" t="s">
        <v>188</v>
      </c>
      <c r="W528" s="516"/>
      <c r="X528" s="516"/>
      <c r="Y528" s="516"/>
      <c r="Z528" s="516"/>
      <c r="AA528" s="516"/>
      <c r="AB528" s="516"/>
      <c r="AE528" s="516"/>
      <c r="AF528" s="516"/>
      <c r="AG528" s="516"/>
      <c r="AH528" s="516"/>
      <c r="AI528" s="516"/>
      <c r="AJ528" s="516"/>
      <c r="AN528" s="6" t="s">
        <v>189</v>
      </c>
    </row>
    <row r="529" spans="3:40" ht="19.5" customHeight="1" hidden="1" outlineLevel="1">
      <c r="C529" s="62" t="s">
        <v>190</v>
      </c>
      <c r="W529" s="516"/>
      <c r="X529" s="516"/>
      <c r="Y529" s="516"/>
      <c r="Z529" s="516"/>
      <c r="AA529" s="516"/>
      <c r="AB529" s="516"/>
      <c r="AE529" s="516"/>
      <c r="AF529" s="516"/>
      <c r="AG529" s="516"/>
      <c r="AH529" s="516"/>
      <c r="AI529" s="516"/>
      <c r="AJ529" s="516"/>
      <c r="AN529" s="6" t="s">
        <v>191</v>
      </c>
    </row>
    <row r="530" spans="3:36" ht="19.5" customHeight="1" hidden="1" outlineLevel="1">
      <c r="C530" s="62" t="s">
        <v>192</v>
      </c>
      <c r="W530" s="516"/>
      <c r="X530" s="516"/>
      <c r="Y530" s="516"/>
      <c r="Z530" s="516"/>
      <c r="AA530" s="516"/>
      <c r="AB530" s="516"/>
      <c r="AE530" s="516"/>
      <c r="AF530" s="516"/>
      <c r="AG530" s="516"/>
      <c r="AH530" s="516"/>
      <c r="AI530" s="516"/>
      <c r="AJ530" s="516"/>
    </row>
    <row r="531" spans="3:40" ht="19.5" customHeight="1" hidden="1" outlineLevel="1">
      <c r="C531" s="62" t="s">
        <v>193</v>
      </c>
      <c r="W531" s="516"/>
      <c r="X531" s="516"/>
      <c r="Y531" s="516"/>
      <c r="Z531" s="516"/>
      <c r="AA531" s="516"/>
      <c r="AB531" s="516"/>
      <c r="AE531" s="516"/>
      <c r="AF531" s="516"/>
      <c r="AG531" s="516"/>
      <c r="AH531" s="516"/>
      <c r="AI531" s="516"/>
      <c r="AJ531" s="516"/>
      <c r="AN531" s="6" t="s">
        <v>194</v>
      </c>
    </row>
    <row r="532" ht="19.5" customHeight="1" hidden="1" outlineLevel="1"/>
    <row r="533" spans="3:40" ht="19.5" customHeight="1" hidden="1" outlineLevel="1">
      <c r="C533" s="21" t="s">
        <v>314</v>
      </c>
      <c r="AN533" s="21" t="s">
        <v>314</v>
      </c>
    </row>
    <row r="534" ht="19.5" customHeight="1" hidden="1" outlineLevel="1"/>
    <row r="535" spans="3:40" ht="19.5" customHeight="1" hidden="1" outlineLevel="1">
      <c r="C535" s="6" t="s">
        <v>315</v>
      </c>
      <c r="AN535" s="6" t="s">
        <v>315</v>
      </c>
    </row>
    <row r="536" spans="3:40" ht="19.5" customHeight="1" hidden="1" outlineLevel="1">
      <c r="C536" s="6" t="s">
        <v>316</v>
      </c>
      <c r="W536" s="516"/>
      <c r="X536" s="516"/>
      <c r="Y536" s="516"/>
      <c r="Z536" s="516"/>
      <c r="AA536" s="516"/>
      <c r="AB536" s="516"/>
      <c r="AE536" s="516"/>
      <c r="AF536" s="516"/>
      <c r="AG536" s="516"/>
      <c r="AH536" s="516"/>
      <c r="AI536" s="516"/>
      <c r="AJ536" s="516"/>
      <c r="AN536" s="6" t="s">
        <v>316</v>
      </c>
    </row>
    <row r="537" spans="3:40" ht="19.5" customHeight="1" hidden="1" outlineLevel="1">
      <c r="C537" s="6" t="s">
        <v>317</v>
      </c>
      <c r="W537" s="516"/>
      <c r="X537" s="516"/>
      <c r="Y537" s="516"/>
      <c r="Z537" s="516"/>
      <c r="AA537" s="516"/>
      <c r="AB537" s="516"/>
      <c r="AE537" s="516"/>
      <c r="AF537" s="516"/>
      <c r="AG537" s="516"/>
      <c r="AH537" s="516"/>
      <c r="AI537" s="516"/>
      <c r="AJ537" s="516"/>
      <c r="AN537" s="6" t="s">
        <v>317</v>
      </c>
    </row>
    <row r="538" spans="23:36" ht="19.5" customHeight="1" hidden="1" outlineLevel="1">
      <c r="W538" s="516"/>
      <c r="X538" s="516"/>
      <c r="Y538" s="516"/>
      <c r="Z538" s="516"/>
      <c r="AA538" s="516"/>
      <c r="AB538" s="516"/>
      <c r="AE538" s="516"/>
      <c r="AF538" s="516"/>
      <c r="AG538" s="516"/>
      <c r="AH538" s="516"/>
      <c r="AI538" s="516"/>
      <c r="AJ538" s="516"/>
    </row>
    <row r="539" spans="23:36" ht="19.5" customHeight="1" hidden="1" outlineLevel="1">
      <c r="W539" s="516"/>
      <c r="X539" s="516"/>
      <c r="Y539" s="516"/>
      <c r="Z539" s="516"/>
      <c r="AA539" s="516"/>
      <c r="AB539" s="516"/>
      <c r="AE539" s="516"/>
      <c r="AF539" s="516"/>
      <c r="AG539" s="516"/>
      <c r="AH539" s="516"/>
      <c r="AI539" s="516"/>
      <c r="AJ539" s="516"/>
    </row>
    <row r="540" spans="1:40" ht="19.5" customHeight="1" hidden="1" collapsed="1">
      <c r="A540" s="11">
        <v>24</v>
      </c>
      <c r="B540" s="11" t="s">
        <v>8</v>
      </c>
      <c r="C540" s="21" t="s">
        <v>318</v>
      </c>
      <c r="AL540" s="11" t="s">
        <v>319</v>
      </c>
      <c r="AM540" s="11" t="s">
        <v>8</v>
      </c>
      <c r="AN540" s="21" t="s">
        <v>320</v>
      </c>
    </row>
    <row r="541" spans="1:40" ht="19.5" customHeight="1" hidden="1">
      <c r="A541" s="147"/>
      <c r="C541" s="21" t="s">
        <v>321</v>
      </c>
      <c r="AN541" s="21" t="s">
        <v>322</v>
      </c>
    </row>
    <row r="542" spans="1:40" ht="19.5" customHeight="1" hidden="1">
      <c r="A542" s="147"/>
      <c r="C542" s="21"/>
      <c r="W542" s="452"/>
      <c r="X542" s="521"/>
      <c r="Y542" s="521"/>
      <c r="Z542" s="521"/>
      <c r="AA542" s="521"/>
      <c r="AB542" s="521"/>
      <c r="AC542" s="54"/>
      <c r="AD542" s="54"/>
      <c r="AE542" s="522" t="s">
        <v>19</v>
      </c>
      <c r="AF542" s="523"/>
      <c r="AG542" s="523"/>
      <c r="AH542" s="523"/>
      <c r="AI542" s="523"/>
      <c r="AJ542" s="523"/>
      <c r="AN542" s="21"/>
    </row>
    <row r="543" spans="1:40" ht="19.5" customHeight="1" hidden="1">
      <c r="A543" s="147"/>
      <c r="C543" s="146" t="s">
        <v>323</v>
      </c>
      <c r="W543" s="15"/>
      <c r="X543" s="15"/>
      <c r="Y543" s="15"/>
      <c r="Z543" s="15"/>
      <c r="AA543" s="15"/>
      <c r="AB543" s="15"/>
      <c r="AE543" s="520"/>
      <c r="AF543" s="520"/>
      <c r="AG543" s="520"/>
      <c r="AH543" s="520"/>
      <c r="AI543" s="520"/>
      <c r="AJ543" s="520"/>
      <c r="AN543" s="21"/>
    </row>
    <row r="544" spans="1:40" ht="19.5" customHeight="1" hidden="1">
      <c r="A544" s="147"/>
      <c r="C544" s="146" t="s">
        <v>324</v>
      </c>
      <c r="W544" s="15"/>
      <c r="X544" s="15"/>
      <c r="Y544" s="15"/>
      <c r="Z544" s="15"/>
      <c r="AA544" s="15"/>
      <c r="AB544" s="15"/>
      <c r="AE544" s="516"/>
      <c r="AF544" s="516"/>
      <c r="AG544" s="516"/>
      <c r="AH544" s="516"/>
      <c r="AI544" s="516"/>
      <c r="AJ544" s="516"/>
      <c r="AN544" s="21"/>
    </row>
    <row r="545" spans="1:40" ht="19.5" customHeight="1" hidden="1">
      <c r="A545" s="147"/>
      <c r="C545" s="146" t="s">
        <v>325</v>
      </c>
      <c r="W545" s="15"/>
      <c r="X545" s="15"/>
      <c r="Y545" s="15"/>
      <c r="Z545" s="15"/>
      <c r="AA545" s="15"/>
      <c r="AB545" s="15"/>
      <c r="AE545" s="516">
        <v>0</v>
      </c>
      <c r="AF545" s="516"/>
      <c r="AG545" s="516"/>
      <c r="AH545" s="516"/>
      <c r="AI545" s="516"/>
      <c r="AJ545" s="516"/>
      <c r="AN545" s="21"/>
    </row>
    <row r="546" spans="1:40" ht="19.5" customHeight="1" hidden="1">
      <c r="A546" s="147"/>
      <c r="C546" s="146" t="s">
        <v>327</v>
      </c>
      <c r="W546" s="15"/>
      <c r="X546" s="15"/>
      <c r="Y546" s="15"/>
      <c r="Z546" s="15"/>
      <c r="AA546" s="15"/>
      <c r="AB546" s="15"/>
      <c r="AE546" s="516"/>
      <c r="AF546" s="516"/>
      <c r="AG546" s="516"/>
      <c r="AH546" s="516"/>
      <c r="AI546" s="516"/>
      <c r="AJ546" s="516"/>
      <c r="AN546" s="21"/>
    </row>
    <row r="547" spans="1:40" ht="19.5" customHeight="1" hidden="1">
      <c r="A547" s="147"/>
      <c r="C547" s="146" t="s">
        <v>328</v>
      </c>
      <c r="W547" s="15"/>
      <c r="X547" s="15"/>
      <c r="Y547" s="15"/>
      <c r="Z547" s="15"/>
      <c r="AA547" s="15"/>
      <c r="AB547" s="15"/>
      <c r="AE547" s="516" t="s">
        <v>329</v>
      </c>
      <c r="AF547" s="516"/>
      <c r="AG547" s="516"/>
      <c r="AH547" s="516"/>
      <c r="AI547" s="516"/>
      <c r="AJ547" s="516"/>
      <c r="AN547" s="21"/>
    </row>
    <row r="548" spans="3:36" ht="19.5" customHeight="1" hidden="1">
      <c r="C548" s="146" t="s">
        <v>330</v>
      </c>
      <c r="W548" s="15"/>
      <c r="X548" s="15"/>
      <c r="Y548" s="15"/>
      <c r="Z548" s="15"/>
      <c r="AA548" s="15"/>
      <c r="AB548" s="15"/>
      <c r="AE548" s="520">
        <v>0</v>
      </c>
      <c r="AF548" s="520"/>
      <c r="AG548" s="520"/>
      <c r="AH548" s="520"/>
      <c r="AI548" s="520"/>
      <c r="AJ548" s="520"/>
    </row>
    <row r="549" spans="3:36" ht="19.5" customHeight="1" hidden="1">
      <c r="C549" s="146" t="s">
        <v>324</v>
      </c>
      <c r="W549" s="15"/>
      <c r="X549" s="15"/>
      <c r="Y549" s="15"/>
      <c r="Z549" s="15"/>
      <c r="AA549" s="15"/>
      <c r="AB549" s="15"/>
      <c r="AE549" s="516">
        <v>0</v>
      </c>
      <c r="AF549" s="516"/>
      <c r="AG549" s="516"/>
      <c r="AH549" s="516"/>
      <c r="AI549" s="516"/>
      <c r="AJ549" s="516"/>
    </row>
    <row r="550" spans="3:36" ht="19.5" customHeight="1" hidden="1">
      <c r="C550" s="146" t="s">
        <v>325</v>
      </c>
      <c r="W550" s="15"/>
      <c r="X550" s="15"/>
      <c r="Y550" s="15"/>
      <c r="Z550" s="15"/>
      <c r="AA550" s="15"/>
      <c r="AB550" s="15"/>
      <c r="AE550" s="516">
        <v>0</v>
      </c>
      <c r="AF550" s="516"/>
      <c r="AG550" s="516"/>
      <c r="AH550" s="516"/>
      <c r="AI550" s="516"/>
      <c r="AJ550" s="516"/>
    </row>
    <row r="551" spans="3:36" ht="19.5" customHeight="1" hidden="1">
      <c r="C551" s="146" t="s">
        <v>327</v>
      </c>
      <c r="W551" s="15"/>
      <c r="X551" s="15"/>
      <c r="Y551" s="15"/>
      <c r="Z551" s="15"/>
      <c r="AA551" s="15"/>
      <c r="AB551" s="15"/>
      <c r="AE551" s="516"/>
      <c r="AF551" s="516"/>
      <c r="AG551" s="516"/>
      <c r="AH551" s="516"/>
      <c r="AI551" s="516"/>
      <c r="AJ551" s="516"/>
    </row>
    <row r="552" spans="3:36" ht="19.5" customHeight="1" hidden="1">
      <c r="C552" s="148" t="s">
        <v>331</v>
      </c>
      <c r="X552" s="519"/>
      <c r="Y552" s="519"/>
      <c r="Z552" s="519"/>
      <c r="AA552" s="519"/>
      <c r="AB552" s="519"/>
      <c r="AC552" s="519"/>
      <c r="AD552" s="519"/>
      <c r="AE552" s="519"/>
      <c r="AF552" s="519"/>
      <c r="AG552" s="519"/>
      <c r="AH552" s="519"/>
      <c r="AI552" s="519"/>
      <c r="AJ552" s="519"/>
    </row>
    <row r="553" spans="3:36" ht="19.5" customHeight="1" hidden="1">
      <c r="C553" s="146" t="s">
        <v>332</v>
      </c>
      <c r="W553" s="149"/>
      <c r="X553" s="149"/>
      <c r="Y553" s="149"/>
      <c r="Z553" s="149"/>
      <c r="AA553" s="149"/>
      <c r="AB553" s="149"/>
      <c r="AC553" s="149"/>
      <c r="AD553" s="149"/>
      <c r="AE553" s="516"/>
      <c r="AF553" s="516"/>
      <c r="AG553" s="516"/>
      <c r="AH553" s="516"/>
      <c r="AI553" s="516"/>
      <c r="AJ553" s="516"/>
    </row>
    <row r="554" spans="3:36" ht="19.5" customHeight="1" hidden="1">
      <c r="C554" s="146" t="s">
        <v>333</v>
      </c>
      <c r="W554" s="516"/>
      <c r="X554" s="516"/>
      <c r="Y554" s="516"/>
      <c r="Z554" s="516"/>
      <c r="AA554" s="516"/>
      <c r="AB554" s="516"/>
      <c r="AE554" s="516"/>
      <c r="AF554" s="516"/>
      <c r="AG554" s="516"/>
      <c r="AH554" s="516"/>
      <c r="AI554" s="516"/>
      <c r="AJ554" s="516"/>
    </row>
    <row r="555" spans="3:36" ht="19.5" customHeight="1" hidden="1">
      <c r="C555" s="146" t="s">
        <v>334</v>
      </c>
      <c r="W555" s="516"/>
      <c r="X555" s="516"/>
      <c r="Y555" s="516"/>
      <c r="Z555" s="516"/>
      <c r="AA555" s="516"/>
      <c r="AB555" s="516"/>
      <c r="AE555" s="516"/>
      <c r="AF555" s="516"/>
      <c r="AG555" s="516"/>
      <c r="AH555" s="516"/>
      <c r="AI555" s="516"/>
      <c r="AJ555" s="516"/>
    </row>
    <row r="556" spans="3:36" ht="19.5" customHeight="1" hidden="1">
      <c r="C556" s="146" t="s">
        <v>335</v>
      </c>
      <c r="W556" s="516"/>
      <c r="X556" s="516"/>
      <c r="Y556" s="516"/>
      <c r="Z556" s="516"/>
      <c r="AA556" s="516"/>
      <c r="AB556" s="516"/>
      <c r="AE556" s="516"/>
      <c r="AF556" s="516"/>
      <c r="AG556" s="516"/>
      <c r="AH556" s="516"/>
      <c r="AI556" s="516"/>
      <c r="AJ556" s="516"/>
    </row>
    <row r="557" spans="3:36" ht="19.5" customHeight="1" hidden="1">
      <c r="C557" s="146" t="s">
        <v>336</v>
      </c>
      <c r="W557" s="516"/>
      <c r="X557" s="516"/>
      <c r="Y557" s="516"/>
      <c r="Z557" s="516"/>
      <c r="AA557" s="516"/>
      <c r="AB557" s="516"/>
      <c r="AE557" s="516"/>
      <c r="AF557" s="516"/>
      <c r="AG557" s="516"/>
      <c r="AH557" s="516"/>
      <c r="AI557" s="516"/>
      <c r="AJ557" s="516"/>
    </row>
    <row r="558" spans="3:36" ht="19.5" customHeight="1" hidden="1">
      <c r="C558" s="146" t="s">
        <v>337</v>
      </c>
      <c r="W558" s="516"/>
      <c r="X558" s="516"/>
      <c r="Y558" s="516"/>
      <c r="Z558" s="516"/>
      <c r="AA558" s="516"/>
      <c r="AB558" s="516"/>
      <c r="AE558" s="516"/>
      <c r="AF558" s="516"/>
      <c r="AG558" s="516"/>
      <c r="AH558" s="516"/>
      <c r="AI558" s="516"/>
      <c r="AJ558" s="516"/>
    </row>
    <row r="559" spans="3:36" ht="19.5" customHeight="1" hidden="1">
      <c r="C559" s="146" t="s">
        <v>338</v>
      </c>
      <c r="W559" s="516"/>
      <c r="X559" s="516"/>
      <c r="Y559" s="516"/>
      <c r="Z559" s="516"/>
      <c r="AA559" s="516"/>
      <c r="AB559" s="516"/>
      <c r="AE559" s="516"/>
      <c r="AF559" s="516"/>
      <c r="AG559" s="516"/>
      <c r="AH559" s="516"/>
      <c r="AI559" s="516"/>
      <c r="AJ559" s="516"/>
    </row>
    <row r="560" ht="19.5" customHeight="1" hidden="1"/>
    <row r="561" spans="3:40" ht="19.5" customHeight="1" hidden="1" outlineLevel="1">
      <c r="C561" s="21"/>
      <c r="AN561" s="21" t="s">
        <v>339</v>
      </c>
    </row>
    <row r="562" ht="19.5" customHeight="1" hidden="1" outlineLevel="1"/>
    <row r="563" spans="3:73" ht="31.5" customHeight="1" hidden="1" outlineLevel="1">
      <c r="C563" s="518" t="s">
        <v>340</v>
      </c>
      <c r="D563" s="518"/>
      <c r="E563" s="518"/>
      <c r="F563" s="518"/>
      <c r="G563" s="518"/>
      <c r="H563" s="518"/>
      <c r="I563" s="518"/>
      <c r="J563" s="518"/>
      <c r="K563" s="518"/>
      <c r="L563" s="518"/>
      <c r="M563" s="518"/>
      <c r="N563" s="518"/>
      <c r="O563" s="518"/>
      <c r="P563" s="518"/>
      <c r="Q563" s="518"/>
      <c r="R563" s="518"/>
      <c r="S563" s="518"/>
      <c r="T563" s="518"/>
      <c r="U563" s="518"/>
      <c r="V563" s="518"/>
      <c r="W563" s="518"/>
      <c r="X563" s="518"/>
      <c r="Y563" s="518"/>
      <c r="Z563" s="518"/>
      <c r="AA563" s="518"/>
      <c r="AB563" s="518"/>
      <c r="AC563" s="518"/>
      <c r="AD563" s="518"/>
      <c r="AE563" s="518"/>
      <c r="AF563" s="518"/>
      <c r="AG563" s="518"/>
      <c r="AH563" s="518"/>
      <c r="AI563" s="518"/>
      <c r="AJ563" s="518"/>
      <c r="AN563" s="518" t="s">
        <v>340</v>
      </c>
      <c r="AO563" s="518"/>
      <c r="AP563" s="518"/>
      <c r="AQ563" s="518"/>
      <c r="AR563" s="518"/>
      <c r="AS563" s="518"/>
      <c r="AT563" s="518"/>
      <c r="AU563" s="518"/>
      <c r="AV563" s="518"/>
      <c r="AW563" s="518"/>
      <c r="AX563" s="518"/>
      <c r="AY563" s="518"/>
      <c r="AZ563" s="518"/>
      <c r="BA563" s="518"/>
      <c r="BB563" s="518"/>
      <c r="BC563" s="518"/>
      <c r="BD563" s="518"/>
      <c r="BE563" s="518"/>
      <c r="BF563" s="518"/>
      <c r="BG563" s="518"/>
      <c r="BH563" s="518"/>
      <c r="BI563" s="518"/>
      <c r="BJ563" s="518"/>
      <c r="BK563" s="518"/>
      <c r="BL563" s="518"/>
      <c r="BM563" s="518"/>
      <c r="BN563" s="518"/>
      <c r="BO563" s="518"/>
      <c r="BP563" s="518"/>
      <c r="BQ563" s="518"/>
      <c r="BR563" s="518"/>
      <c r="BS563" s="518"/>
      <c r="BT563" s="518"/>
      <c r="BU563" s="12"/>
    </row>
    <row r="564" spans="3:73" ht="30.75" customHeight="1" hidden="1" outlineLevel="1">
      <c r="C564" s="518" t="s">
        <v>341</v>
      </c>
      <c r="D564" s="518"/>
      <c r="E564" s="518"/>
      <c r="F564" s="518"/>
      <c r="G564" s="518"/>
      <c r="H564" s="518"/>
      <c r="I564" s="518"/>
      <c r="J564" s="518"/>
      <c r="K564" s="518"/>
      <c r="L564" s="518"/>
      <c r="M564" s="518"/>
      <c r="N564" s="518"/>
      <c r="O564" s="518"/>
      <c r="P564" s="518"/>
      <c r="Q564" s="518"/>
      <c r="R564" s="518"/>
      <c r="S564" s="518"/>
      <c r="T564" s="518"/>
      <c r="U564" s="518"/>
      <c r="V564" s="518"/>
      <c r="W564" s="518"/>
      <c r="X564" s="518"/>
      <c r="Y564" s="518"/>
      <c r="Z564" s="518"/>
      <c r="AA564" s="518"/>
      <c r="AB564" s="518"/>
      <c r="AC564" s="518"/>
      <c r="AD564" s="518"/>
      <c r="AE564" s="518"/>
      <c r="AF564" s="518"/>
      <c r="AG564" s="518"/>
      <c r="AH564" s="518"/>
      <c r="AI564" s="518"/>
      <c r="AJ564" s="518"/>
      <c r="AN564" s="518" t="s">
        <v>341</v>
      </c>
      <c r="AO564" s="518"/>
      <c r="AP564" s="518"/>
      <c r="AQ564" s="518"/>
      <c r="AR564" s="518"/>
      <c r="AS564" s="518"/>
      <c r="AT564" s="518"/>
      <c r="AU564" s="518"/>
      <c r="AV564" s="518"/>
      <c r="AW564" s="518"/>
      <c r="AX564" s="518"/>
      <c r="AY564" s="518"/>
      <c r="AZ564" s="518"/>
      <c r="BA564" s="518"/>
      <c r="BB564" s="518"/>
      <c r="BC564" s="518"/>
      <c r="BD564" s="518"/>
      <c r="BE564" s="518"/>
      <c r="BF564" s="518"/>
      <c r="BG564" s="518"/>
      <c r="BH564" s="518"/>
      <c r="BI564" s="518"/>
      <c r="BJ564" s="518"/>
      <c r="BK564" s="518"/>
      <c r="BL564" s="518"/>
      <c r="BM564" s="518"/>
      <c r="BN564" s="518"/>
      <c r="BO564" s="518"/>
      <c r="BP564" s="518"/>
      <c r="BQ564" s="518"/>
      <c r="BR564" s="518"/>
      <c r="BS564" s="518"/>
      <c r="BT564" s="518"/>
      <c r="BU564" s="12"/>
    </row>
    <row r="565" spans="3:73" ht="62.25" customHeight="1" hidden="1" outlineLevel="1">
      <c r="C565" s="518" t="s">
        <v>342</v>
      </c>
      <c r="D565" s="518"/>
      <c r="E565" s="518"/>
      <c r="F565" s="518"/>
      <c r="G565" s="518"/>
      <c r="H565" s="518"/>
      <c r="I565" s="518"/>
      <c r="J565" s="518"/>
      <c r="K565" s="518"/>
      <c r="L565" s="518"/>
      <c r="M565" s="518"/>
      <c r="N565" s="518"/>
      <c r="O565" s="518"/>
      <c r="P565" s="518"/>
      <c r="Q565" s="518"/>
      <c r="R565" s="518"/>
      <c r="S565" s="518"/>
      <c r="T565" s="518"/>
      <c r="U565" s="518"/>
      <c r="V565" s="518"/>
      <c r="W565" s="518"/>
      <c r="X565" s="518"/>
      <c r="Y565" s="518"/>
      <c r="Z565" s="518"/>
      <c r="AA565" s="518"/>
      <c r="AB565" s="518"/>
      <c r="AC565" s="518"/>
      <c r="AD565" s="518"/>
      <c r="AE565" s="518"/>
      <c r="AF565" s="518"/>
      <c r="AG565" s="518"/>
      <c r="AH565" s="518"/>
      <c r="AI565" s="518"/>
      <c r="AJ565" s="518"/>
      <c r="AN565" s="518" t="s">
        <v>343</v>
      </c>
      <c r="AO565" s="518"/>
      <c r="AP565" s="518"/>
      <c r="AQ565" s="518"/>
      <c r="AR565" s="518"/>
      <c r="AS565" s="518"/>
      <c r="AT565" s="518"/>
      <c r="AU565" s="518"/>
      <c r="AV565" s="518"/>
      <c r="AW565" s="518"/>
      <c r="AX565" s="518"/>
      <c r="AY565" s="518"/>
      <c r="AZ565" s="518"/>
      <c r="BA565" s="518"/>
      <c r="BB565" s="518"/>
      <c r="BC565" s="518"/>
      <c r="BD565" s="518"/>
      <c r="BE565" s="518"/>
      <c r="BF565" s="518"/>
      <c r="BG565" s="518"/>
      <c r="BH565" s="518"/>
      <c r="BI565" s="518"/>
      <c r="BJ565" s="518"/>
      <c r="BK565" s="518"/>
      <c r="BL565" s="518"/>
      <c r="BM565" s="518"/>
      <c r="BN565" s="518"/>
      <c r="BO565" s="518"/>
      <c r="BP565" s="518"/>
      <c r="BQ565" s="518"/>
      <c r="BR565" s="518"/>
      <c r="BS565" s="518"/>
      <c r="BT565" s="518"/>
      <c r="BU565" s="12"/>
    </row>
    <row r="566" spans="3:40" ht="19.5" customHeight="1" hidden="1" outlineLevel="1">
      <c r="C566" s="62" t="s">
        <v>344</v>
      </c>
      <c r="D566" s="62" t="s">
        <v>345</v>
      </c>
      <c r="AN566" s="62" t="s">
        <v>346</v>
      </c>
    </row>
    <row r="567" spans="3:40" ht="19.5" customHeight="1" hidden="1" outlineLevel="1">
      <c r="C567" s="62" t="s">
        <v>344</v>
      </c>
      <c r="D567" s="518" t="s">
        <v>347</v>
      </c>
      <c r="E567" s="518"/>
      <c r="F567" s="518"/>
      <c r="G567" s="518"/>
      <c r="H567" s="518"/>
      <c r="I567" s="518"/>
      <c r="J567" s="518"/>
      <c r="K567" s="518"/>
      <c r="L567" s="518"/>
      <c r="M567" s="518"/>
      <c r="N567" s="518"/>
      <c r="O567" s="518"/>
      <c r="P567" s="518"/>
      <c r="Q567" s="518"/>
      <c r="R567" s="518"/>
      <c r="S567" s="518"/>
      <c r="T567" s="518"/>
      <c r="U567" s="518"/>
      <c r="V567" s="518"/>
      <c r="W567" s="518"/>
      <c r="X567" s="518"/>
      <c r="Y567" s="518"/>
      <c r="Z567" s="518"/>
      <c r="AA567" s="518"/>
      <c r="AB567" s="518"/>
      <c r="AC567" s="518"/>
      <c r="AD567" s="518"/>
      <c r="AE567" s="518"/>
      <c r="AF567" s="518"/>
      <c r="AG567" s="518"/>
      <c r="AH567" s="518"/>
      <c r="AI567" s="518"/>
      <c r="AJ567" s="518"/>
      <c r="AN567" s="62" t="s">
        <v>348</v>
      </c>
    </row>
    <row r="568" ht="19.5" customHeight="1" hidden="1" outlineLevel="1"/>
    <row r="569" ht="19.5" customHeight="1" hidden="1" outlineLevel="1" collapsed="1">
      <c r="C569" s="21" t="s">
        <v>349</v>
      </c>
    </row>
    <row r="570" ht="19.5" customHeight="1" hidden="1" outlineLevel="1">
      <c r="C570" s="146" t="s">
        <v>350</v>
      </c>
    </row>
    <row r="571" ht="19.5" customHeight="1" hidden="1" outlineLevel="1">
      <c r="C571" s="146" t="s">
        <v>351</v>
      </c>
    </row>
    <row r="572" spans="1:76" s="150" customFormat="1" ht="30.75" customHeight="1" hidden="1" outlineLevel="1">
      <c r="A572" s="24"/>
      <c r="B572" s="24"/>
      <c r="C572" s="505" t="s">
        <v>352</v>
      </c>
      <c r="D572" s="505"/>
      <c r="E572" s="505"/>
      <c r="F572" s="505"/>
      <c r="G572" s="505"/>
      <c r="H572" s="505"/>
      <c r="I572" s="505"/>
      <c r="J572" s="505"/>
      <c r="K572" s="505"/>
      <c r="L572" s="505"/>
      <c r="M572" s="505"/>
      <c r="N572" s="505" t="s">
        <v>353</v>
      </c>
      <c r="O572" s="505"/>
      <c r="P572" s="505"/>
      <c r="Q572" s="505"/>
      <c r="R572" s="505"/>
      <c r="S572" s="505"/>
      <c r="T572" s="505" t="s">
        <v>354</v>
      </c>
      <c r="U572" s="505"/>
      <c r="V572" s="505"/>
      <c r="W572" s="505"/>
      <c r="X572" s="505"/>
      <c r="Y572" s="505"/>
      <c r="Z572" s="505"/>
      <c r="AA572" s="505"/>
      <c r="AB572" s="505"/>
      <c r="AC572" s="505"/>
      <c r="AD572" s="25"/>
      <c r="AE572" s="505" t="s">
        <v>355</v>
      </c>
      <c r="AF572" s="505"/>
      <c r="AG572" s="505"/>
      <c r="AH572" s="505"/>
      <c r="AI572" s="505"/>
      <c r="AJ572" s="505"/>
      <c r="AL572" s="24"/>
      <c r="AM572" s="2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51"/>
      <c r="BW572" s="151"/>
      <c r="BX572" s="152"/>
    </row>
    <row r="573" spans="3:36" ht="21" customHeight="1" hidden="1" outlineLevel="1">
      <c r="C573" s="515"/>
      <c r="D573" s="515"/>
      <c r="E573" s="515"/>
      <c r="F573" s="515"/>
      <c r="G573" s="515"/>
      <c r="H573" s="515"/>
      <c r="I573" s="515"/>
      <c r="J573" s="515"/>
      <c r="K573" s="515"/>
      <c r="L573" s="515"/>
      <c r="M573" s="515"/>
      <c r="N573" s="505"/>
      <c r="O573" s="505"/>
      <c r="P573" s="505"/>
      <c r="Q573" s="505"/>
      <c r="R573" s="505"/>
      <c r="S573" s="505"/>
      <c r="T573" s="505"/>
      <c r="U573" s="505"/>
      <c r="V573" s="505"/>
      <c r="W573" s="505"/>
      <c r="X573" s="505"/>
      <c r="Y573" s="505"/>
      <c r="Z573" s="505"/>
      <c r="AA573" s="505"/>
      <c r="AB573" s="505"/>
      <c r="AC573" s="505"/>
      <c r="AD573" s="25"/>
      <c r="AE573" s="516"/>
      <c r="AF573" s="516"/>
      <c r="AG573" s="516"/>
      <c r="AH573" s="516"/>
      <c r="AI573" s="516"/>
      <c r="AJ573" s="516"/>
    </row>
    <row r="574" spans="3:36" ht="20.25" customHeight="1" hidden="1" outlineLevel="1">
      <c r="C574" s="515"/>
      <c r="D574" s="515"/>
      <c r="E574" s="515"/>
      <c r="F574" s="515"/>
      <c r="G574" s="515"/>
      <c r="H574" s="515"/>
      <c r="I574" s="515"/>
      <c r="J574" s="515"/>
      <c r="K574" s="515"/>
      <c r="L574" s="515"/>
      <c r="M574" s="515"/>
      <c r="N574" s="505"/>
      <c r="O574" s="505"/>
      <c r="P574" s="505"/>
      <c r="Q574" s="505"/>
      <c r="R574" s="505"/>
      <c r="S574" s="505"/>
      <c r="T574" s="505"/>
      <c r="U574" s="505"/>
      <c r="V574" s="505"/>
      <c r="W574" s="505"/>
      <c r="X574" s="505"/>
      <c r="Y574" s="505"/>
      <c r="Z574" s="505"/>
      <c r="AA574" s="505"/>
      <c r="AB574" s="505"/>
      <c r="AC574" s="505"/>
      <c r="AD574" s="25"/>
      <c r="AE574" s="516"/>
      <c r="AF574" s="516"/>
      <c r="AG574" s="516"/>
      <c r="AH574" s="516"/>
      <c r="AI574" s="516"/>
      <c r="AJ574" s="516"/>
    </row>
    <row r="575" spans="3:36" ht="19.5" customHeight="1" hidden="1" outlineLevel="1">
      <c r="C575" s="515"/>
      <c r="D575" s="515"/>
      <c r="E575" s="515"/>
      <c r="F575" s="515"/>
      <c r="G575" s="515"/>
      <c r="H575" s="515"/>
      <c r="I575" s="515"/>
      <c r="J575" s="515"/>
      <c r="K575" s="515"/>
      <c r="L575" s="515"/>
      <c r="M575" s="515"/>
      <c r="N575" s="505"/>
      <c r="O575" s="505"/>
      <c r="P575" s="505"/>
      <c r="Q575" s="505"/>
      <c r="R575" s="505"/>
      <c r="S575" s="505"/>
      <c r="T575" s="505"/>
      <c r="U575" s="505"/>
      <c r="V575" s="505"/>
      <c r="W575" s="505"/>
      <c r="X575" s="505"/>
      <c r="Y575" s="505"/>
      <c r="Z575" s="505"/>
      <c r="AA575" s="505"/>
      <c r="AB575" s="505"/>
      <c r="AC575" s="505"/>
      <c r="AD575" s="25"/>
      <c r="AE575" s="516"/>
      <c r="AF575" s="516"/>
      <c r="AG575" s="516"/>
      <c r="AH575" s="516"/>
      <c r="AI575" s="516"/>
      <c r="AJ575" s="516"/>
    </row>
    <row r="576" spans="3:36" ht="19.5" customHeight="1" hidden="1" outlineLevel="1">
      <c r="C576" s="515"/>
      <c r="D576" s="515"/>
      <c r="E576" s="515"/>
      <c r="F576" s="515"/>
      <c r="G576" s="515"/>
      <c r="H576" s="515"/>
      <c r="I576" s="515"/>
      <c r="J576" s="515"/>
      <c r="K576" s="515"/>
      <c r="L576" s="515"/>
      <c r="M576" s="515"/>
      <c r="N576" s="505"/>
      <c r="O576" s="505"/>
      <c r="P576" s="505"/>
      <c r="Q576" s="505"/>
      <c r="R576" s="505"/>
      <c r="S576" s="505"/>
      <c r="T576" s="505"/>
      <c r="U576" s="505"/>
      <c r="V576" s="505"/>
      <c r="W576" s="505"/>
      <c r="X576" s="505"/>
      <c r="Y576" s="505"/>
      <c r="Z576" s="505"/>
      <c r="AA576" s="505"/>
      <c r="AB576" s="505"/>
      <c r="AC576" s="505"/>
      <c r="AD576" s="25"/>
      <c r="AE576" s="516"/>
      <c r="AF576" s="516"/>
      <c r="AG576" s="516"/>
      <c r="AH576" s="516"/>
      <c r="AI576" s="516"/>
      <c r="AJ576" s="516"/>
    </row>
    <row r="577" spans="3:36" ht="19.5" customHeight="1" hidden="1" outlineLevel="1" thickBot="1">
      <c r="C577" s="515"/>
      <c r="D577" s="515"/>
      <c r="E577" s="515"/>
      <c r="F577" s="515"/>
      <c r="G577" s="515"/>
      <c r="H577" s="515"/>
      <c r="I577" s="515"/>
      <c r="J577" s="515"/>
      <c r="K577" s="515"/>
      <c r="L577" s="515"/>
      <c r="M577" s="515"/>
      <c r="N577" s="505"/>
      <c r="O577" s="505"/>
      <c r="P577" s="505"/>
      <c r="Q577" s="505"/>
      <c r="R577" s="505"/>
      <c r="S577" s="505"/>
      <c r="T577" s="505"/>
      <c r="U577" s="505"/>
      <c r="V577" s="505"/>
      <c r="W577" s="505"/>
      <c r="X577" s="505"/>
      <c r="Y577" s="505"/>
      <c r="Z577" s="505"/>
      <c r="AA577" s="505"/>
      <c r="AB577" s="505"/>
      <c r="AC577" s="505"/>
      <c r="AD577" s="25"/>
      <c r="AE577" s="517">
        <f>SUM(AE573:AJ576)</f>
        <v>0</v>
      </c>
      <c r="AF577" s="517"/>
      <c r="AG577" s="517"/>
      <c r="AH577" s="517"/>
      <c r="AI577" s="517"/>
      <c r="AJ577" s="517"/>
    </row>
    <row r="578" ht="19.5" customHeight="1" hidden="1" outlineLevel="1" thickTop="1"/>
    <row r="579" ht="19.5" customHeight="1" hidden="1" outlineLevel="1">
      <c r="C579" s="6" t="s">
        <v>356</v>
      </c>
    </row>
    <row r="580" spans="3:36" ht="38.25" customHeight="1" hidden="1" outlineLevel="1">
      <c r="C580" s="505" t="s">
        <v>352</v>
      </c>
      <c r="D580" s="505"/>
      <c r="E580" s="505"/>
      <c r="F580" s="505"/>
      <c r="G580" s="505"/>
      <c r="H580" s="505"/>
      <c r="I580" s="505"/>
      <c r="J580" s="505"/>
      <c r="K580" s="505"/>
      <c r="L580" s="505"/>
      <c r="M580" s="505"/>
      <c r="N580" s="505" t="s">
        <v>353</v>
      </c>
      <c r="O580" s="505"/>
      <c r="P580" s="505"/>
      <c r="Q580" s="505"/>
      <c r="R580" s="505"/>
      <c r="S580" s="505"/>
      <c r="T580" s="505" t="s">
        <v>354</v>
      </c>
      <c r="U580" s="505"/>
      <c r="V580" s="505"/>
      <c r="W580" s="505"/>
      <c r="X580" s="505"/>
      <c r="Y580" s="505"/>
      <c r="Z580" s="505"/>
      <c r="AA580" s="505"/>
      <c r="AB580" s="505"/>
      <c r="AC580" s="505"/>
      <c r="AD580" s="25"/>
      <c r="AE580" s="505" t="s">
        <v>357</v>
      </c>
      <c r="AF580" s="505"/>
      <c r="AG580" s="505"/>
      <c r="AH580" s="505"/>
      <c r="AI580" s="505"/>
      <c r="AJ580" s="505"/>
    </row>
    <row r="581" spans="3:36" ht="29.25" customHeight="1" hidden="1" outlineLevel="1">
      <c r="C581" s="515"/>
      <c r="D581" s="515"/>
      <c r="E581" s="515"/>
      <c r="F581" s="515"/>
      <c r="G581" s="515"/>
      <c r="H581" s="515"/>
      <c r="I581" s="515"/>
      <c r="J581" s="515"/>
      <c r="K581" s="515"/>
      <c r="L581" s="515"/>
      <c r="M581" s="515"/>
      <c r="N581" s="505"/>
      <c r="O581" s="505"/>
      <c r="P581" s="505"/>
      <c r="Q581" s="505"/>
      <c r="R581" s="505"/>
      <c r="S581" s="505"/>
      <c r="T581" s="505"/>
      <c r="U581" s="505"/>
      <c r="V581" s="505"/>
      <c r="W581" s="505"/>
      <c r="X581" s="505"/>
      <c r="Y581" s="505"/>
      <c r="Z581" s="505"/>
      <c r="AA581" s="505"/>
      <c r="AB581" s="505"/>
      <c r="AC581" s="505"/>
      <c r="AD581" s="25"/>
      <c r="AE581" s="516"/>
      <c r="AF581" s="516"/>
      <c r="AG581" s="516"/>
      <c r="AH581" s="516"/>
      <c r="AI581" s="516"/>
      <c r="AJ581" s="516"/>
    </row>
    <row r="582" spans="3:36" ht="19.5" customHeight="1" hidden="1" outlineLevel="1">
      <c r="C582" s="515"/>
      <c r="D582" s="515"/>
      <c r="E582" s="515"/>
      <c r="F582" s="515"/>
      <c r="G582" s="515"/>
      <c r="H582" s="515"/>
      <c r="I582" s="515"/>
      <c r="J582" s="515"/>
      <c r="K582" s="515"/>
      <c r="L582" s="515"/>
      <c r="M582" s="515"/>
      <c r="N582" s="505"/>
      <c r="O582" s="505"/>
      <c r="P582" s="505"/>
      <c r="Q582" s="505"/>
      <c r="R582" s="505"/>
      <c r="S582" s="505"/>
      <c r="T582" s="505"/>
      <c r="U582" s="505"/>
      <c r="V582" s="505"/>
      <c r="W582" s="505"/>
      <c r="X582" s="505"/>
      <c r="Y582" s="505"/>
      <c r="Z582" s="505"/>
      <c r="AA582" s="505"/>
      <c r="AB582" s="505"/>
      <c r="AC582" s="505"/>
      <c r="AD582" s="25"/>
      <c r="AE582" s="516"/>
      <c r="AF582" s="516"/>
      <c r="AG582" s="516"/>
      <c r="AH582" s="516"/>
      <c r="AI582" s="516"/>
      <c r="AJ582" s="516"/>
    </row>
    <row r="583" spans="3:36" ht="19.5" customHeight="1" hidden="1" outlineLevel="1">
      <c r="C583" s="515"/>
      <c r="D583" s="515"/>
      <c r="E583" s="515"/>
      <c r="F583" s="515"/>
      <c r="G583" s="515"/>
      <c r="H583" s="515"/>
      <c r="I583" s="515"/>
      <c r="J583" s="515"/>
      <c r="K583" s="515"/>
      <c r="L583" s="515"/>
      <c r="M583" s="515"/>
      <c r="N583" s="505"/>
      <c r="O583" s="505"/>
      <c r="P583" s="505"/>
      <c r="Q583" s="505"/>
      <c r="R583" s="505"/>
      <c r="S583" s="505"/>
      <c r="T583" s="505"/>
      <c r="U583" s="505"/>
      <c r="V583" s="505"/>
      <c r="W583" s="505"/>
      <c r="X583" s="505"/>
      <c r="Y583" s="505"/>
      <c r="Z583" s="505"/>
      <c r="AA583" s="505"/>
      <c r="AB583" s="505"/>
      <c r="AC583" s="505"/>
      <c r="AD583" s="25"/>
      <c r="AE583" s="516"/>
      <c r="AF583" s="516"/>
      <c r="AG583" s="516"/>
      <c r="AH583" s="516"/>
      <c r="AI583" s="516"/>
      <c r="AJ583" s="516"/>
    </row>
    <row r="584" spans="3:36" ht="19.5" customHeight="1" hidden="1" outlineLevel="1">
      <c r="C584" s="515"/>
      <c r="D584" s="515"/>
      <c r="E584" s="515"/>
      <c r="F584" s="515"/>
      <c r="G584" s="515"/>
      <c r="H584" s="515"/>
      <c r="I584" s="515"/>
      <c r="J584" s="515"/>
      <c r="K584" s="515"/>
      <c r="L584" s="515"/>
      <c r="M584" s="515"/>
      <c r="N584" s="505"/>
      <c r="O584" s="505"/>
      <c r="P584" s="505"/>
      <c r="Q584" s="505"/>
      <c r="R584" s="505"/>
      <c r="S584" s="505"/>
      <c r="T584" s="505"/>
      <c r="U584" s="505"/>
      <c r="V584" s="505"/>
      <c r="W584" s="505"/>
      <c r="X584" s="505"/>
      <c r="Y584" s="505"/>
      <c r="Z584" s="505"/>
      <c r="AA584" s="505"/>
      <c r="AB584" s="505"/>
      <c r="AC584" s="505"/>
      <c r="AD584" s="25"/>
      <c r="AE584" s="516"/>
      <c r="AF584" s="516"/>
      <c r="AG584" s="516"/>
      <c r="AH584" s="516"/>
      <c r="AI584" s="516"/>
      <c r="AJ584" s="516"/>
    </row>
    <row r="585" spans="3:36" ht="19.5" customHeight="1" hidden="1" outlineLevel="1">
      <c r="C585" s="515"/>
      <c r="D585" s="515"/>
      <c r="E585" s="515"/>
      <c r="F585" s="515"/>
      <c r="G585" s="515"/>
      <c r="H585" s="515"/>
      <c r="I585" s="515"/>
      <c r="J585" s="515"/>
      <c r="K585" s="515"/>
      <c r="L585" s="515"/>
      <c r="M585" s="515"/>
      <c r="N585" s="505"/>
      <c r="O585" s="505"/>
      <c r="P585" s="505"/>
      <c r="Q585" s="505"/>
      <c r="R585" s="505"/>
      <c r="S585" s="505"/>
      <c r="T585" s="505"/>
      <c r="U585" s="505"/>
      <c r="V585" s="505"/>
      <c r="W585" s="505"/>
      <c r="X585" s="505"/>
      <c r="Y585" s="505"/>
      <c r="Z585" s="505"/>
      <c r="AA585" s="505"/>
      <c r="AB585" s="505"/>
      <c r="AC585" s="505"/>
      <c r="AD585" s="25"/>
      <c r="AE585" s="516"/>
      <c r="AF585" s="516"/>
      <c r="AG585" s="516"/>
      <c r="AH585" s="516"/>
      <c r="AI585" s="516"/>
      <c r="AJ585" s="516"/>
    </row>
    <row r="586" spans="3:36" ht="19.5" customHeight="1" hidden="1" outlineLevel="1">
      <c r="C586" s="515"/>
      <c r="D586" s="515"/>
      <c r="E586" s="515"/>
      <c r="F586" s="515"/>
      <c r="G586" s="515"/>
      <c r="H586" s="515"/>
      <c r="I586" s="515"/>
      <c r="J586" s="515"/>
      <c r="K586" s="515"/>
      <c r="L586" s="515"/>
      <c r="M586" s="515"/>
      <c r="N586" s="505"/>
      <c r="O586" s="505"/>
      <c r="P586" s="505"/>
      <c r="Q586" s="505"/>
      <c r="R586" s="505"/>
      <c r="S586" s="505"/>
      <c r="T586" s="505"/>
      <c r="U586" s="505"/>
      <c r="V586" s="505"/>
      <c r="W586" s="505"/>
      <c r="X586" s="505"/>
      <c r="Y586" s="505"/>
      <c r="Z586" s="505"/>
      <c r="AA586" s="505"/>
      <c r="AB586" s="505"/>
      <c r="AC586" s="505"/>
      <c r="AD586" s="25"/>
      <c r="AE586" s="516"/>
      <c r="AF586" s="516"/>
      <c r="AG586" s="516"/>
      <c r="AH586" s="516"/>
      <c r="AI586" s="516"/>
      <c r="AJ586" s="516"/>
    </row>
    <row r="587" spans="3:36" ht="19.5" customHeight="1" hidden="1" outlineLevel="1">
      <c r="C587" s="14"/>
      <c r="D587" s="14"/>
      <c r="E587" s="14"/>
      <c r="F587" s="14"/>
      <c r="G587" s="14"/>
      <c r="H587" s="14"/>
      <c r="I587" s="14"/>
      <c r="J587" s="14"/>
      <c r="K587" s="14"/>
      <c r="L587" s="14"/>
      <c r="M587" s="14"/>
      <c r="N587" s="25"/>
      <c r="O587" s="25"/>
      <c r="P587" s="25"/>
      <c r="Q587" s="25"/>
      <c r="R587" s="25"/>
      <c r="S587" s="25"/>
      <c r="T587" s="25"/>
      <c r="U587" s="25"/>
      <c r="V587" s="25"/>
      <c r="W587" s="25"/>
      <c r="X587" s="25"/>
      <c r="Y587" s="25"/>
      <c r="Z587" s="25"/>
      <c r="AA587" s="25"/>
      <c r="AB587" s="25"/>
      <c r="AC587" s="25"/>
      <c r="AD587" s="25"/>
      <c r="AE587" s="15"/>
      <c r="AF587" s="15"/>
      <c r="AG587" s="15"/>
      <c r="AH587" s="15"/>
      <c r="AI587" s="15"/>
      <c r="AJ587" s="15"/>
    </row>
    <row r="588" spans="1:36" ht="19.5" customHeight="1" outlineLevel="1">
      <c r="A588" s="11" t="s">
        <v>358</v>
      </c>
      <c r="C588" s="14"/>
      <c r="D588" s="14"/>
      <c r="E588" s="14"/>
      <c r="F588" s="14"/>
      <c r="G588" s="14"/>
      <c r="H588" s="14"/>
      <c r="I588" s="14"/>
      <c r="J588" s="14"/>
      <c r="K588" s="14"/>
      <c r="L588" s="14"/>
      <c r="M588" s="14"/>
      <c r="N588" s="25"/>
      <c r="O588" s="25"/>
      <c r="P588" s="25"/>
      <c r="Q588" s="25"/>
      <c r="R588" s="25"/>
      <c r="S588" s="25"/>
      <c r="T588" s="25"/>
      <c r="U588" s="25"/>
      <c r="V588" s="25"/>
      <c r="W588" s="25"/>
      <c r="X588" s="25"/>
      <c r="Y588" s="25"/>
      <c r="Z588" s="25"/>
      <c r="AA588" s="25"/>
      <c r="AB588" s="25"/>
      <c r="AC588" s="25"/>
      <c r="AD588" s="25"/>
      <c r="AE588" s="15"/>
      <c r="AF588" s="15"/>
      <c r="AG588" s="15"/>
      <c r="AH588" s="15"/>
      <c r="AI588" s="15"/>
      <c r="AJ588" s="15"/>
    </row>
    <row r="589" spans="1:76" s="110" customFormat="1" ht="19.5" customHeight="1" outlineLevel="1">
      <c r="A589" s="147" t="s">
        <v>359</v>
      </c>
      <c r="B589" s="11"/>
      <c r="C589" s="506" t="s">
        <v>360</v>
      </c>
      <c r="D589" s="506"/>
      <c r="E589" s="506"/>
      <c r="F589" s="506"/>
      <c r="G589" s="506"/>
      <c r="H589" s="506"/>
      <c r="I589" s="506"/>
      <c r="J589" s="506"/>
      <c r="K589" s="506"/>
      <c r="L589" s="506"/>
      <c r="M589" s="506"/>
      <c r="N589" s="506"/>
      <c r="O589" s="506"/>
      <c r="P589" s="506"/>
      <c r="Q589" s="506"/>
      <c r="R589" s="506"/>
      <c r="S589" s="506"/>
      <c r="T589" s="506"/>
      <c r="U589" s="506"/>
      <c r="V589" s="506"/>
      <c r="W589" s="506"/>
      <c r="X589" s="506"/>
      <c r="Y589" s="506"/>
      <c r="Z589" s="506"/>
      <c r="AA589" s="506"/>
      <c r="AB589" s="506"/>
      <c r="AC589" s="506"/>
      <c r="AD589" s="506"/>
      <c r="AE589" s="506"/>
      <c r="AF589" s="506"/>
      <c r="AG589" s="506"/>
      <c r="AH589" s="506"/>
      <c r="AI589" s="506"/>
      <c r="AJ589" s="506"/>
      <c r="AL589" s="11"/>
      <c r="AM589" s="1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c r="BU589" s="21"/>
      <c r="BV589" s="113"/>
      <c r="BW589" s="113"/>
      <c r="BX589" s="114"/>
    </row>
    <row r="590" spans="3:36" ht="7.5" customHeight="1" outlineLevel="1">
      <c r="C590" s="14"/>
      <c r="D590" s="14"/>
      <c r="E590" s="14"/>
      <c r="F590" s="14"/>
      <c r="G590" s="14"/>
      <c r="H590" s="14"/>
      <c r="I590" s="14"/>
      <c r="J590" s="14"/>
      <c r="K590" s="14"/>
      <c r="L590" s="14"/>
      <c r="M590" s="14"/>
      <c r="N590" s="25"/>
      <c r="O590" s="25"/>
      <c r="P590" s="25"/>
      <c r="Q590" s="25"/>
      <c r="R590" s="25"/>
      <c r="S590" s="25"/>
      <c r="T590" s="25"/>
      <c r="U590" s="25"/>
      <c r="V590" s="25"/>
      <c r="W590" s="25"/>
      <c r="X590" s="25"/>
      <c r="Y590" s="25"/>
      <c r="Z590" s="25"/>
      <c r="AA590" s="25"/>
      <c r="AB590" s="25"/>
      <c r="AC590" s="25"/>
      <c r="AD590" s="25"/>
      <c r="AE590" s="15"/>
      <c r="AF590" s="15"/>
      <c r="AG590" s="15"/>
      <c r="AH590" s="15"/>
      <c r="AI590" s="15"/>
      <c r="AJ590" s="15"/>
    </row>
    <row r="591" spans="1:76" s="110" customFormat="1" ht="27.75" customHeight="1" outlineLevel="1">
      <c r="A591" s="11"/>
      <c r="B591" s="11"/>
      <c r="C591" s="509" t="s">
        <v>5</v>
      </c>
      <c r="D591" s="509"/>
      <c r="E591" s="509"/>
      <c r="F591" s="509"/>
      <c r="G591" s="509"/>
      <c r="H591" s="509"/>
      <c r="I591" s="509"/>
      <c r="J591" s="509"/>
      <c r="K591" s="509"/>
      <c r="L591" s="509"/>
      <c r="M591" s="509"/>
      <c r="N591" s="509"/>
      <c r="O591" s="509"/>
      <c r="P591" s="509"/>
      <c r="Q591" s="509"/>
      <c r="R591" s="19"/>
      <c r="S591" s="510" t="s">
        <v>361</v>
      </c>
      <c r="T591" s="510"/>
      <c r="U591" s="510"/>
      <c r="V591" s="19"/>
      <c r="W591" s="511" t="s">
        <v>398</v>
      </c>
      <c r="X591" s="512"/>
      <c r="Y591" s="512"/>
      <c r="Z591" s="512"/>
      <c r="AA591" s="512"/>
      <c r="AB591" s="512"/>
      <c r="AC591" s="153"/>
      <c r="AD591" s="513" t="s">
        <v>399</v>
      </c>
      <c r="AE591" s="513"/>
      <c r="AF591" s="513"/>
      <c r="AG591" s="513"/>
      <c r="AH591" s="513"/>
      <c r="AI591" s="513"/>
      <c r="AJ591" s="513"/>
      <c r="AL591" s="11"/>
      <c r="AM591" s="1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1"/>
      <c r="BT591" s="21"/>
      <c r="BU591" s="21"/>
      <c r="BV591" s="113"/>
      <c r="BW591" s="113"/>
      <c r="BX591" s="114"/>
    </row>
    <row r="592" spans="1:76" s="110" customFormat="1" ht="14.25" customHeight="1" outlineLevel="1">
      <c r="A592" s="11"/>
      <c r="B592" s="11"/>
      <c r="C592" s="19"/>
      <c r="D592" s="19"/>
      <c r="E592" s="19"/>
      <c r="F592" s="19"/>
      <c r="G592" s="19"/>
      <c r="H592" s="19"/>
      <c r="I592" s="19"/>
      <c r="J592" s="19"/>
      <c r="K592" s="19"/>
      <c r="L592" s="19"/>
      <c r="M592" s="19"/>
      <c r="N592" s="19"/>
      <c r="O592" s="19"/>
      <c r="P592" s="19"/>
      <c r="Q592" s="19"/>
      <c r="R592" s="19"/>
      <c r="S592" s="17"/>
      <c r="T592" s="17"/>
      <c r="U592" s="17"/>
      <c r="V592" s="19"/>
      <c r="W592" s="17"/>
      <c r="X592" s="17"/>
      <c r="Y592" s="17"/>
      <c r="Z592" s="17"/>
      <c r="AA592" s="17"/>
      <c r="AB592" s="17"/>
      <c r="AC592" s="19"/>
      <c r="AD592" s="19"/>
      <c r="AE592" s="18"/>
      <c r="AF592" s="18"/>
      <c r="AG592" s="18"/>
      <c r="AH592" s="18"/>
      <c r="AI592" s="18"/>
      <c r="AJ592" s="18"/>
      <c r="AL592" s="11"/>
      <c r="AM592" s="1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113"/>
      <c r="BW592" s="113"/>
      <c r="BX592" s="114"/>
    </row>
    <row r="593" spans="1:76" s="110" customFormat="1" ht="30" customHeight="1" outlineLevel="1">
      <c r="A593" s="11"/>
      <c r="B593" s="11"/>
      <c r="C593" s="506" t="s">
        <v>362</v>
      </c>
      <c r="D593" s="506"/>
      <c r="E593" s="506"/>
      <c r="F593" s="506"/>
      <c r="G593" s="506"/>
      <c r="H593" s="506"/>
      <c r="I593" s="506"/>
      <c r="J593" s="506"/>
      <c r="K593" s="506"/>
      <c r="L593" s="506"/>
      <c r="M593" s="506"/>
      <c r="N593" s="506"/>
      <c r="O593" s="506"/>
      <c r="P593" s="506"/>
      <c r="Q593" s="506"/>
      <c r="R593" s="19"/>
      <c r="S593" s="514"/>
      <c r="T593" s="514"/>
      <c r="U593" s="514"/>
      <c r="V593" s="19"/>
      <c r="W593" s="514"/>
      <c r="X593" s="514"/>
      <c r="Y593" s="514"/>
      <c r="Z593" s="514"/>
      <c r="AA593" s="514"/>
      <c r="AB593" s="514"/>
      <c r="AC593" s="19"/>
      <c r="AD593" s="19"/>
      <c r="AE593" s="466"/>
      <c r="AF593" s="466"/>
      <c r="AG593" s="466"/>
      <c r="AH593" s="466"/>
      <c r="AI593" s="466"/>
      <c r="AJ593" s="466"/>
      <c r="AL593" s="11"/>
      <c r="AM593" s="1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113"/>
      <c r="BW593" s="113"/>
      <c r="BX593" s="114"/>
    </row>
    <row r="594" spans="1:76" s="110" customFormat="1" ht="18" customHeight="1" outlineLevel="1">
      <c r="A594" s="11"/>
      <c r="B594" s="11"/>
      <c r="C594" s="500" t="s">
        <v>363</v>
      </c>
      <c r="D594" s="500"/>
      <c r="E594" s="500"/>
      <c r="F594" s="500"/>
      <c r="G594" s="500"/>
      <c r="H594" s="500"/>
      <c r="I594" s="500"/>
      <c r="J594" s="500"/>
      <c r="K594" s="500"/>
      <c r="L594" s="500"/>
      <c r="M594" s="500"/>
      <c r="N594" s="500"/>
      <c r="O594" s="500"/>
      <c r="P594" s="500"/>
      <c r="Q594" s="500"/>
      <c r="R594" s="19"/>
      <c r="S594" s="17"/>
      <c r="T594" s="17"/>
      <c r="U594" s="17"/>
      <c r="V594" s="19"/>
      <c r="W594" s="17"/>
      <c r="X594" s="17"/>
      <c r="Y594" s="17"/>
      <c r="Z594" s="17"/>
      <c r="AA594" s="17"/>
      <c r="AB594" s="17"/>
      <c r="AC594" s="19"/>
      <c r="AD594" s="19"/>
      <c r="AE594" s="18"/>
      <c r="AF594" s="18"/>
      <c r="AG594" s="18"/>
      <c r="AH594" s="18"/>
      <c r="AI594" s="18"/>
      <c r="AJ594" s="18"/>
      <c r="AL594" s="11"/>
      <c r="AM594" s="1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c r="BU594" s="21"/>
      <c r="BV594" s="113"/>
      <c r="BW594" s="113"/>
      <c r="BX594" s="114"/>
    </row>
    <row r="595" spans="1:76" s="110" customFormat="1" ht="19.5" customHeight="1" outlineLevel="1">
      <c r="A595" s="11"/>
      <c r="B595" s="11"/>
      <c r="C595" s="504" t="s">
        <v>364</v>
      </c>
      <c r="D595" s="504"/>
      <c r="E595" s="504"/>
      <c r="F595" s="504"/>
      <c r="G595" s="504"/>
      <c r="H595" s="504"/>
      <c r="I595" s="504"/>
      <c r="J595" s="504"/>
      <c r="K595" s="504"/>
      <c r="L595" s="504"/>
      <c r="M595" s="504"/>
      <c r="N595" s="504"/>
      <c r="O595" s="504"/>
      <c r="P595" s="504"/>
      <c r="Q595" s="504"/>
      <c r="R595" s="19"/>
      <c r="S595" s="501" t="s">
        <v>365</v>
      </c>
      <c r="T595" s="501"/>
      <c r="U595" s="501"/>
      <c r="V595" s="25"/>
      <c r="W595" s="507">
        <f>+'[3]DN - BẢNG CÂN ĐỐI KẾ TOÁN'!$D$32/'[3]DN - BẢNG CÂN ĐỐI KẾ TOÁN'!$D$63*100</f>
        <v>75.70372221388325</v>
      </c>
      <c r="X595" s="507"/>
      <c r="Y595" s="507"/>
      <c r="Z595" s="507"/>
      <c r="AA595" s="507"/>
      <c r="AB595" s="507"/>
      <c r="AC595" s="23"/>
      <c r="AD595" s="23"/>
      <c r="AE595" s="508">
        <f>+'[3]DN - BẢNG CÂN ĐỐI KẾ TOÁN'!$E$32/'[3]DN - BẢNG CÂN ĐỐI KẾ TOÁN'!$E$63*100</f>
        <v>78.38754699488561</v>
      </c>
      <c r="AF595" s="508"/>
      <c r="AG595" s="508"/>
      <c r="AH595" s="508"/>
      <c r="AI595" s="508"/>
      <c r="AJ595" s="508"/>
      <c r="AL595" s="11"/>
      <c r="AM595" s="11"/>
      <c r="AN595" s="21"/>
      <c r="AO595" s="21"/>
      <c r="AP595" s="21"/>
      <c r="AQ595" s="21"/>
      <c r="AR595" s="21"/>
      <c r="AS595" s="21"/>
      <c r="AT595" s="21"/>
      <c r="AU595" s="21"/>
      <c r="AV595" s="21"/>
      <c r="AW595" s="21"/>
      <c r="AX595" s="21"/>
      <c r="AY595" s="21"/>
      <c r="AZ595" s="21"/>
      <c r="BA595" s="21"/>
      <c r="BB595" s="21"/>
      <c r="BC595" s="21"/>
      <c r="BD595" s="21"/>
      <c r="BE595" s="21"/>
      <c r="BF595" s="21"/>
      <c r="BG595" s="21"/>
      <c r="BH595" s="21"/>
      <c r="BI595" s="21"/>
      <c r="BJ595" s="21"/>
      <c r="BK595" s="21"/>
      <c r="BL595" s="21"/>
      <c r="BM595" s="21"/>
      <c r="BN595" s="21"/>
      <c r="BO595" s="21"/>
      <c r="BP595" s="21"/>
      <c r="BQ595" s="21"/>
      <c r="BR595" s="21"/>
      <c r="BS595" s="21"/>
      <c r="BT595" s="21"/>
      <c r="BU595" s="21"/>
      <c r="BV595" s="113"/>
      <c r="BW595" s="113"/>
      <c r="BX595" s="114"/>
    </row>
    <row r="596" spans="1:76" s="110" customFormat="1" ht="18.75" customHeight="1" outlineLevel="1">
      <c r="A596" s="11"/>
      <c r="B596" s="11"/>
      <c r="C596" s="504" t="s">
        <v>366</v>
      </c>
      <c r="D596" s="504"/>
      <c r="E596" s="504"/>
      <c r="F596" s="504"/>
      <c r="G596" s="504"/>
      <c r="H596" s="504"/>
      <c r="I596" s="504"/>
      <c r="J596" s="504"/>
      <c r="K596" s="504"/>
      <c r="L596" s="504"/>
      <c r="M596" s="504"/>
      <c r="N596" s="504"/>
      <c r="O596" s="504"/>
      <c r="P596" s="504"/>
      <c r="Q596" s="504"/>
      <c r="R596" s="19"/>
      <c r="S596" s="501" t="s">
        <v>365</v>
      </c>
      <c r="T596" s="501"/>
      <c r="U596" s="501"/>
      <c r="V596" s="25"/>
      <c r="W596" s="507">
        <f>+'[3]DN - BẢNG CÂN ĐỐI KẾ TOÁN'!$D$10/'[3]DN - BẢNG CÂN ĐỐI KẾ TOÁN'!$D$63*100</f>
        <v>24.29627778611675</v>
      </c>
      <c r="X596" s="507"/>
      <c r="Y596" s="507"/>
      <c r="Z596" s="507"/>
      <c r="AA596" s="507"/>
      <c r="AB596" s="507"/>
      <c r="AC596" s="23"/>
      <c r="AD596" s="23"/>
      <c r="AE596" s="508">
        <f>+'[3]DN - BẢNG CÂN ĐỐI KẾ TOÁN'!$E$10/'[3]DN - BẢNG CÂN ĐỐI KẾ TOÁN'!$E$63*100</f>
        <v>21.6124530051144</v>
      </c>
      <c r="AF596" s="508"/>
      <c r="AG596" s="508"/>
      <c r="AH596" s="508"/>
      <c r="AI596" s="508"/>
      <c r="AJ596" s="508"/>
      <c r="AL596" s="11"/>
      <c r="AM596" s="1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113"/>
      <c r="BW596" s="113"/>
      <c r="BX596" s="114"/>
    </row>
    <row r="597" spans="1:76" s="110" customFormat="1" ht="15.75" customHeight="1" outlineLevel="1">
      <c r="A597" s="11"/>
      <c r="B597" s="11"/>
      <c r="C597" s="500" t="s">
        <v>367</v>
      </c>
      <c r="D597" s="500"/>
      <c r="E597" s="500"/>
      <c r="F597" s="500"/>
      <c r="G597" s="500"/>
      <c r="H597" s="500"/>
      <c r="I597" s="500"/>
      <c r="J597" s="500"/>
      <c r="K597" s="500"/>
      <c r="L597" s="500"/>
      <c r="M597" s="500"/>
      <c r="N597" s="500"/>
      <c r="O597" s="500"/>
      <c r="P597" s="500"/>
      <c r="Q597" s="500"/>
      <c r="R597" s="19"/>
      <c r="S597" s="22"/>
      <c r="T597" s="22"/>
      <c r="U597" s="22"/>
      <c r="V597" s="25"/>
      <c r="W597" s="22"/>
      <c r="X597" s="22"/>
      <c r="Y597" s="22"/>
      <c r="Z597" s="22"/>
      <c r="AA597" s="22"/>
      <c r="AB597" s="22"/>
      <c r="AC597" s="25"/>
      <c r="AD597" s="25"/>
      <c r="AE597" s="138"/>
      <c r="AF597" s="138"/>
      <c r="AG597" s="138"/>
      <c r="AH597" s="138"/>
      <c r="AI597" s="138"/>
      <c r="AJ597" s="138"/>
      <c r="AL597" s="11"/>
      <c r="AM597" s="1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c r="BU597" s="21"/>
      <c r="BV597" s="113"/>
      <c r="BW597" s="113"/>
      <c r="BX597" s="114"/>
    </row>
    <row r="598" spans="1:76" s="110" customFormat="1" ht="16.5" customHeight="1" outlineLevel="1">
      <c r="A598" s="11"/>
      <c r="B598" s="11"/>
      <c r="C598" s="504" t="s">
        <v>368</v>
      </c>
      <c r="D598" s="504"/>
      <c r="E598" s="504"/>
      <c r="F598" s="504"/>
      <c r="G598" s="504"/>
      <c r="H598" s="504"/>
      <c r="I598" s="504"/>
      <c r="J598" s="504"/>
      <c r="K598" s="504"/>
      <c r="L598" s="504"/>
      <c r="M598" s="504"/>
      <c r="N598" s="504"/>
      <c r="O598" s="504"/>
      <c r="P598" s="504"/>
      <c r="Q598" s="504"/>
      <c r="R598" s="19"/>
      <c r="S598" s="501" t="s">
        <v>365</v>
      </c>
      <c r="T598" s="501"/>
      <c r="U598" s="501"/>
      <c r="V598" s="25"/>
      <c r="W598" s="507">
        <f>+'[3]DN - BẢNG CÂN ĐỐI KẾ TOÁN'!$D$65/'[3]DN - BẢNG CÂN ĐỐI KẾ TOÁN'!$D$64*100</f>
        <v>114.72845610035802</v>
      </c>
      <c r="X598" s="507"/>
      <c r="Y598" s="507"/>
      <c r="Z598" s="507"/>
      <c r="AA598" s="507"/>
      <c r="AB598" s="507"/>
      <c r="AC598" s="23"/>
      <c r="AD598" s="23"/>
      <c r="AE598" s="508">
        <f>+'[3]DN - BẢNG CÂN ĐỐI KẾ TOÁN'!$E$65/'[3]DN - BẢNG CÂN ĐỐI KẾ TOÁN'!$E$64*100</f>
        <v>113.20531734203855</v>
      </c>
      <c r="AF598" s="508"/>
      <c r="AG598" s="508"/>
      <c r="AH598" s="508"/>
      <c r="AI598" s="508"/>
      <c r="AJ598" s="508"/>
      <c r="AL598" s="11"/>
      <c r="AM598" s="1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c r="BO598" s="21"/>
      <c r="BP598" s="21"/>
      <c r="BQ598" s="21"/>
      <c r="BR598" s="21"/>
      <c r="BS598" s="21"/>
      <c r="BT598" s="21"/>
      <c r="BU598" s="21"/>
      <c r="BV598" s="113"/>
      <c r="BW598" s="113"/>
      <c r="BX598" s="114"/>
    </row>
    <row r="599" spans="1:76" s="110" customFormat="1" ht="16.5" customHeight="1" outlineLevel="1">
      <c r="A599" s="11"/>
      <c r="B599" s="11"/>
      <c r="C599" s="504" t="s">
        <v>369</v>
      </c>
      <c r="D599" s="504"/>
      <c r="E599" s="504"/>
      <c r="F599" s="504"/>
      <c r="G599" s="504"/>
      <c r="H599" s="504"/>
      <c r="I599" s="504"/>
      <c r="J599" s="504"/>
      <c r="K599" s="504"/>
      <c r="L599" s="504"/>
      <c r="M599" s="504"/>
      <c r="N599" s="504"/>
      <c r="O599" s="504"/>
      <c r="P599" s="504"/>
      <c r="Q599" s="504"/>
      <c r="R599" s="19"/>
      <c r="S599" s="501" t="s">
        <v>365</v>
      </c>
      <c r="T599" s="501"/>
      <c r="U599" s="501"/>
      <c r="V599" s="25"/>
      <c r="W599" s="507">
        <f>+'[3]DN - BẢNG CÂN ĐỐI KẾ TOÁN'!$D$88/'[3]DN - BẢNG CÂN ĐỐI KẾ TOÁN'!$D$64*100</f>
        <v>-14.728456100358015</v>
      </c>
      <c r="X599" s="507"/>
      <c r="Y599" s="507"/>
      <c r="Z599" s="507"/>
      <c r="AA599" s="507"/>
      <c r="AB599" s="507"/>
      <c r="AC599" s="23"/>
      <c r="AD599" s="23"/>
      <c r="AE599" s="508">
        <f>+'[3]DN - BẢNG CÂN ĐỐI KẾ TOÁN'!$E$88/'[3]DN - BẢNG CÂN ĐỐI KẾ TOÁN'!$E$64*100</f>
        <v>-13.20531734203855</v>
      </c>
      <c r="AF599" s="508"/>
      <c r="AG599" s="508"/>
      <c r="AH599" s="508"/>
      <c r="AI599" s="508"/>
      <c r="AJ599" s="508"/>
      <c r="AL599" s="11"/>
      <c r="AM599" s="1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113"/>
      <c r="BW599" s="113"/>
      <c r="BX599" s="114"/>
    </row>
    <row r="600" spans="1:76" s="110" customFormat="1" ht="18" customHeight="1" outlineLevel="1">
      <c r="A600" s="11"/>
      <c r="B600" s="11"/>
      <c r="C600" s="19"/>
      <c r="D600" s="19"/>
      <c r="E600" s="19"/>
      <c r="F600" s="19"/>
      <c r="G600" s="19"/>
      <c r="H600" s="19"/>
      <c r="I600" s="19"/>
      <c r="J600" s="19"/>
      <c r="K600" s="19"/>
      <c r="L600" s="19"/>
      <c r="M600" s="19"/>
      <c r="N600" s="19"/>
      <c r="O600" s="19"/>
      <c r="P600" s="19"/>
      <c r="Q600" s="19"/>
      <c r="R600" s="19"/>
      <c r="S600" s="17"/>
      <c r="T600" s="17"/>
      <c r="U600" s="17"/>
      <c r="V600" s="19"/>
      <c r="W600" s="17"/>
      <c r="X600" s="17"/>
      <c r="Y600" s="17"/>
      <c r="Z600" s="17"/>
      <c r="AA600" s="17"/>
      <c r="AB600" s="17"/>
      <c r="AC600" s="19"/>
      <c r="AD600" s="19"/>
      <c r="AE600" s="18"/>
      <c r="AF600" s="18"/>
      <c r="AG600" s="18"/>
      <c r="AH600" s="18"/>
      <c r="AI600" s="18"/>
      <c r="AJ600" s="18"/>
      <c r="AL600" s="11"/>
      <c r="AM600" s="1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1"/>
      <c r="BT600" s="21"/>
      <c r="BU600" s="21"/>
      <c r="BV600" s="113"/>
      <c r="BW600" s="113"/>
      <c r="BX600" s="114"/>
    </row>
    <row r="601" spans="1:76" s="110" customFormat="1" ht="18.75" customHeight="1" outlineLevel="1">
      <c r="A601" s="11"/>
      <c r="B601" s="11"/>
      <c r="C601" s="506" t="s">
        <v>370</v>
      </c>
      <c r="D601" s="506"/>
      <c r="E601" s="506"/>
      <c r="F601" s="506"/>
      <c r="G601" s="506"/>
      <c r="H601" s="506"/>
      <c r="I601" s="506"/>
      <c r="J601" s="506"/>
      <c r="K601" s="506"/>
      <c r="L601" s="506"/>
      <c r="M601" s="506"/>
      <c r="N601" s="506"/>
      <c r="O601" s="506"/>
      <c r="P601" s="506"/>
      <c r="Q601" s="506"/>
      <c r="R601" s="19"/>
      <c r="S601" s="17"/>
      <c r="T601" s="17"/>
      <c r="U601" s="17"/>
      <c r="V601" s="19"/>
      <c r="W601" s="17"/>
      <c r="X601" s="17"/>
      <c r="Y601" s="17"/>
      <c r="Z601" s="17"/>
      <c r="AA601" s="17"/>
      <c r="AB601" s="17"/>
      <c r="AC601" s="19"/>
      <c r="AD601" s="19"/>
      <c r="AE601" s="18"/>
      <c r="AF601" s="18"/>
      <c r="AG601" s="18"/>
      <c r="AH601" s="18"/>
      <c r="AI601" s="18"/>
      <c r="AJ601" s="18"/>
      <c r="AL601" s="11"/>
      <c r="AM601" s="1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c r="BO601" s="21"/>
      <c r="BP601" s="21"/>
      <c r="BQ601" s="21"/>
      <c r="BR601" s="21"/>
      <c r="BS601" s="21"/>
      <c r="BT601" s="21"/>
      <c r="BU601" s="21"/>
      <c r="BV601" s="113"/>
      <c r="BW601" s="113"/>
      <c r="BX601" s="114"/>
    </row>
    <row r="602" spans="3:36" ht="19.5" customHeight="1" outlineLevel="1">
      <c r="C602" s="500" t="s">
        <v>371</v>
      </c>
      <c r="D602" s="500"/>
      <c r="E602" s="500"/>
      <c r="F602" s="500"/>
      <c r="G602" s="500"/>
      <c r="H602" s="500"/>
      <c r="I602" s="500"/>
      <c r="J602" s="500"/>
      <c r="K602" s="500"/>
      <c r="L602" s="500"/>
      <c r="M602" s="500"/>
      <c r="N602" s="500"/>
      <c r="O602" s="500"/>
      <c r="P602" s="500"/>
      <c r="Q602" s="500"/>
      <c r="R602" s="25"/>
      <c r="S602" s="505" t="s">
        <v>372</v>
      </c>
      <c r="T602" s="505"/>
      <c r="U602" s="505"/>
      <c r="V602" s="25"/>
      <c r="W602" s="502">
        <f>+'[3]DN - BẢNG CÂN ĐỐI KẾ TOÁN'!$D$63/'[3]DN - BẢNG CÂN ĐỐI KẾ TOÁN'!$D$65</f>
        <v>0.8716233391350234</v>
      </c>
      <c r="X602" s="502"/>
      <c r="Y602" s="502"/>
      <c r="Z602" s="502"/>
      <c r="AA602" s="502"/>
      <c r="AB602" s="502"/>
      <c r="AC602" s="23"/>
      <c r="AD602" s="23"/>
      <c r="AE602" s="503">
        <f>+'[3]DN - BẢNG CÂN ĐỐI KẾ TOÁN'!$E$63/'[3]DN - BẢNG CÂN ĐỐI KẾ TOÁN'!$E$65</f>
        <v>1.0004839612450982</v>
      </c>
      <c r="AF602" s="503"/>
      <c r="AG602" s="503"/>
      <c r="AH602" s="503"/>
      <c r="AI602" s="503"/>
      <c r="AJ602" s="503"/>
    </row>
    <row r="603" spans="3:36" ht="34.5" customHeight="1" outlineLevel="1">
      <c r="C603" s="500" t="s">
        <v>373</v>
      </c>
      <c r="D603" s="500"/>
      <c r="E603" s="500"/>
      <c r="F603" s="500"/>
      <c r="G603" s="500"/>
      <c r="H603" s="500"/>
      <c r="I603" s="500"/>
      <c r="J603" s="500"/>
      <c r="K603" s="500"/>
      <c r="L603" s="500"/>
      <c r="M603" s="500"/>
      <c r="N603" s="500"/>
      <c r="O603" s="500"/>
      <c r="P603" s="500"/>
      <c r="Q603" s="500"/>
      <c r="R603" s="25"/>
      <c r="S603" s="505" t="s">
        <v>372</v>
      </c>
      <c r="T603" s="505"/>
      <c r="U603" s="505"/>
      <c r="V603" s="25"/>
      <c r="W603" s="502">
        <f>+'[3]DN - BẢNG CÂN ĐỐI KẾ TOÁN'!$D$10/'[3]DN - BẢNG CÂN ĐỐI KẾ TOÁN'!$D$66</f>
        <v>0.3498664933321693</v>
      </c>
      <c r="X603" s="502"/>
      <c r="Y603" s="502"/>
      <c r="Z603" s="502"/>
      <c r="AA603" s="502"/>
      <c r="AB603" s="502"/>
      <c r="AC603" s="23"/>
      <c r="AD603" s="23"/>
      <c r="AE603" s="503">
        <f>+'[3]DN - BẢNG CÂN ĐỐI KẾ TOÁN'!$E$10/'[3]DN - BẢNG CÂN ĐỐI KẾ TOÁN'!$E$66</f>
        <v>0.35710653000554804</v>
      </c>
      <c r="AF603" s="503"/>
      <c r="AG603" s="503"/>
      <c r="AH603" s="503"/>
      <c r="AI603" s="503"/>
      <c r="AJ603" s="503"/>
    </row>
    <row r="604" spans="3:36" ht="36" customHeight="1" outlineLevel="1">
      <c r="C604" s="500" t="s">
        <v>374</v>
      </c>
      <c r="D604" s="500"/>
      <c r="E604" s="500"/>
      <c r="F604" s="500"/>
      <c r="G604" s="500"/>
      <c r="H604" s="500"/>
      <c r="I604" s="500"/>
      <c r="J604" s="500"/>
      <c r="K604" s="500"/>
      <c r="L604" s="500"/>
      <c r="M604" s="500"/>
      <c r="N604" s="500"/>
      <c r="O604" s="500"/>
      <c r="P604" s="500"/>
      <c r="Q604" s="500"/>
      <c r="R604" s="25"/>
      <c r="S604" s="505" t="s">
        <v>372</v>
      </c>
      <c r="T604" s="505"/>
      <c r="U604" s="505"/>
      <c r="V604" s="25"/>
      <c r="W604" s="502">
        <f>+('[3]DN - BẢNG CÂN ĐỐI KẾ TOÁN'!$D$11+'[3]DN - BẢNG CÂN ĐỐI KẾ TOÁN'!$D$14)/'[3]DN - BẢNG CÂN ĐỐI KẾ TOÁN'!$D$66</f>
        <v>0.023535136018120656</v>
      </c>
      <c r="X604" s="502"/>
      <c r="Y604" s="502"/>
      <c r="Z604" s="502"/>
      <c r="AA604" s="502"/>
      <c r="AB604" s="502"/>
      <c r="AC604" s="23"/>
      <c r="AD604" s="23"/>
      <c r="AE604" s="503">
        <f>+('[3]DN - BẢNG CÂN ĐỐI KẾ TOÁN'!$E$11+'[3]DN - BẢNG CÂN ĐỐI KẾ TOÁN'!$E$14)/'[3]DN - BẢNG CÂN ĐỐI KẾ TOÁN'!$E$66</f>
        <v>0.01921564324059742</v>
      </c>
      <c r="AF604" s="503"/>
      <c r="AG604" s="503"/>
      <c r="AH604" s="503"/>
      <c r="AI604" s="503"/>
      <c r="AJ604" s="503"/>
    </row>
    <row r="605" spans="3:36" ht="36" customHeight="1" hidden="1" outlineLevel="1">
      <c r="C605" s="27"/>
      <c r="D605" s="27"/>
      <c r="E605" s="27"/>
      <c r="F605" s="27"/>
      <c r="G605" s="27"/>
      <c r="H605" s="27"/>
      <c r="I605" s="27"/>
      <c r="J605" s="27"/>
      <c r="K605" s="27"/>
      <c r="L605" s="27"/>
      <c r="M605" s="27"/>
      <c r="N605" s="27"/>
      <c r="O605" s="27"/>
      <c r="P605" s="27"/>
      <c r="Q605" s="27"/>
      <c r="R605" s="25"/>
      <c r="S605" s="25"/>
      <c r="T605" s="25"/>
      <c r="U605" s="25"/>
      <c r="V605" s="25"/>
      <c r="W605" s="23"/>
      <c r="X605" s="23"/>
      <c r="Y605" s="23"/>
      <c r="Z605" s="23"/>
      <c r="AA605" s="23"/>
      <c r="AB605" s="23"/>
      <c r="AC605" s="23"/>
      <c r="AD605" s="23"/>
      <c r="AE605" s="169"/>
      <c r="AF605" s="169"/>
      <c r="AG605" s="169"/>
      <c r="AH605" s="169"/>
      <c r="AI605" s="169"/>
      <c r="AJ605" s="169"/>
    </row>
    <row r="606" spans="3:36" ht="36" customHeight="1" hidden="1" outlineLevel="1">
      <c r="C606" s="27"/>
      <c r="D606" s="27"/>
      <c r="E606" s="27"/>
      <c r="F606" s="27"/>
      <c r="G606" s="27"/>
      <c r="H606" s="27"/>
      <c r="I606" s="27"/>
      <c r="J606" s="27"/>
      <c r="K606" s="27"/>
      <c r="L606" s="27"/>
      <c r="M606" s="27"/>
      <c r="N606" s="27"/>
      <c r="O606" s="27"/>
      <c r="P606" s="27"/>
      <c r="Q606" s="27"/>
      <c r="R606" s="25"/>
      <c r="S606" s="25"/>
      <c r="T606" s="25"/>
      <c r="U606" s="25"/>
      <c r="V606" s="25"/>
      <c r="W606" s="23"/>
      <c r="X606" s="23"/>
      <c r="Y606" s="23"/>
      <c r="Z606" s="23"/>
      <c r="AA606" s="23"/>
      <c r="AB606" s="23"/>
      <c r="AC606" s="23"/>
      <c r="AD606" s="23"/>
      <c r="AE606" s="169"/>
      <c r="AF606" s="169"/>
      <c r="AG606" s="169"/>
      <c r="AH606" s="169"/>
      <c r="AI606" s="169"/>
      <c r="AJ606" s="169"/>
    </row>
    <row r="607" spans="3:36" ht="9.75" customHeight="1" outlineLevel="1">
      <c r="C607" s="27"/>
      <c r="D607" s="27"/>
      <c r="E607" s="27"/>
      <c r="F607" s="27"/>
      <c r="G607" s="27"/>
      <c r="H607" s="27"/>
      <c r="I607" s="27"/>
      <c r="J607" s="27"/>
      <c r="K607" s="27"/>
      <c r="L607" s="27"/>
      <c r="M607" s="27"/>
      <c r="N607" s="27"/>
      <c r="O607" s="27"/>
      <c r="P607" s="27"/>
      <c r="Q607" s="27"/>
      <c r="R607" s="25"/>
      <c r="S607" s="25"/>
      <c r="T607" s="25"/>
      <c r="U607" s="25"/>
      <c r="V607" s="25"/>
      <c r="W607" s="25"/>
      <c r="X607" s="25"/>
      <c r="Y607" s="25"/>
      <c r="Z607" s="25"/>
      <c r="AA607" s="25"/>
      <c r="AB607" s="25"/>
      <c r="AC607" s="25"/>
      <c r="AD607" s="25"/>
      <c r="AE607" s="15"/>
      <c r="AF607" s="15"/>
      <c r="AG607" s="15"/>
      <c r="AH607" s="15"/>
      <c r="AI607" s="15"/>
      <c r="AJ607" s="15"/>
    </row>
    <row r="608" spans="3:36" ht="22.5" customHeight="1" outlineLevel="1">
      <c r="C608" s="506" t="s">
        <v>375</v>
      </c>
      <c r="D608" s="506"/>
      <c r="E608" s="506"/>
      <c r="F608" s="506"/>
      <c r="G608" s="506"/>
      <c r="H608" s="506"/>
      <c r="I608" s="506"/>
      <c r="J608" s="506"/>
      <c r="K608" s="506"/>
      <c r="L608" s="506"/>
      <c r="M608" s="506"/>
      <c r="N608" s="506"/>
      <c r="O608" s="506"/>
      <c r="P608" s="506"/>
      <c r="Q608" s="506"/>
      <c r="R608" s="25"/>
      <c r="S608" s="25"/>
      <c r="T608" s="25"/>
      <c r="U608" s="25"/>
      <c r="V608" s="25"/>
      <c r="W608" s="25"/>
      <c r="X608" s="25"/>
      <c r="Y608" s="25"/>
      <c r="Z608" s="25"/>
      <c r="AA608" s="25"/>
      <c r="AB608" s="25"/>
      <c r="AC608" s="25"/>
      <c r="AD608" s="25"/>
      <c r="AE608" s="15"/>
      <c r="AF608" s="15"/>
      <c r="AG608" s="15"/>
      <c r="AH608" s="15"/>
      <c r="AI608" s="15"/>
      <c r="AJ608" s="15"/>
    </row>
    <row r="609" spans="3:36" ht="20.25" customHeight="1" outlineLevel="1">
      <c r="C609" s="500" t="s">
        <v>376</v>
      </c>
      <c r="D609" s="500"/>
      <c r="E609" s="500"/>
      <c r="F609" s="500"/>
      <c r="G609" s="500"/>
      <c r="H609" s="500"/>
      <c r="I609" s="500"/>
      <c r="J609" s="500"/>
      <c r="K609" s="500"/>
      <c r="L609" s="500"/>
      <c r="M609" s="500"/>
      <c r="N609" s="500"/>
      <c r="O609" s="500"/>
      <c r="P609" s="500"/>
      <c r="Q609" s="500"/>
      <c r="R609" s="25"/>
      <c r="S609" s="25"/>
      <c r="T609" s="25"/>
      <c r="U609" s="25"/>
      <c r="V609" s="25"/>
      <c r="W609" s="25"/>
      <c r="X609" s="25"/>
      <c r="Y609" s="25"/>
      <c r="Z609" s="25"/>
      <c r="AA609" s="25"/>
      <c r="AB609" s="25"/>
      <c r="AC609" s="25"/>
      <c r="AD609" s="25"/>
      <c r="AE609" s="15"/>
      <c r="AF609" s="15"/>
      <c r="AG609" s="15"/>
      <c r="AH609" s="15"/>
      <c r="AI609" s="15"/>
      <c r="AJ609" s="15"/>
    </row>
    <row r="610" spans="3:36" ht="30" customHeight="1" outlineLevel="1">
      <c r="C610" s="504" t="s">
        <v>377</v>
      </c>
      <c r="D610" s="504"/>
      <c r="E610" s="504"/>
      <c r="F610" s="504"/>
      <c r="G610" s="504"/>
      <c r="H610" s="504"/>
      <c r="I610" s="504"/>
      <c r="J610" s="504"/>
      <c r="K610" s="504"/>
      <c r="L610" s="504"/>
      <c r="M610" s="504"/>
      <c r="N610" s="504"/>
      <c r="O610" s="504"/>
      <c r="P610" s="504"/>
      <c r="Q610" s="504"/>
      <c r="R610" s="25"/>
      <c r="S610" s="501" t="s">
        <v>365</v>
      </c>
      <c r="T610" s="501"/>
      <c r="U610" s="501"/>
      <c r="V610" s="25"/>
      <c r="W610" s="502">
        <f>+'[4]DN - BÁO CÁO KẾT QUẢ KINH DOANH'!$D$24/('[4]DN - BÁO CÁO KẾT QUẢ KINH DOANH'!$D$11+'[4]DN - BÁO CÁO KẾT QUẢ KINH DOANH'!$D$14+'[4]DN - BÁO CÁO KẾT QUẢ KINH DOANH'!$D$20)*100</f>
        <v>3.983802545558935</v>
      </c>
      <c r="X610" s="502"/>
      <c r="Y610" s="502"/>
      <c r="Z610" s="502"/>
      <c r="AA610" s="502"/>
      <c r="AB610" s="502"/>
      <c r="AC610" s="23"/>
      <c r="AD610" s="23"/>
      <c r="AE610" s="503">
        <f>+'[4]DN - BÁO CÁO KẾT QUẢ KINH DOANH'!$E$24/('[4]DN - BÁO CÁO KẾT QUẢ KINH DOANH'!$E$11+'[4]DN - BÁO CÁO KẾT QUẢ KINH DOANH'!$E$14+'[4]DN - BÁO CÁO KẾT QUẢ KINH DOANH'!$E$20)*100</f>
        <v>-17.12620367816688</v>
      </c>
      <c r="AF610" s="503"/>
      <c r="AG610" s="503"/>
      <c r="AH610" s="503"/>
      <c r="AI610" s="503"/>
      <c r="AJ610" s="503"/>
    </row>
    <row r="611" spans="3:36" ht="34.5" customHeight="1" outlineLevel="1">
      <c r="C611" s="504" t="s">
        <v>378</v>
      </c>
      <c r="D611" s="504"/>
      <c r="E611" s="504"/>
      <c r="F611" s="504"/>
      <c r="G611" s="504"/>
      <c r="H611" s="504"/>
      <c r="I611" s="504"/>
      <c r="J611" s="504"/>
      <c r="K611" s="504"/>
      <c r="L611" s="504"/>
      <c r="M611" s="504"/>
      <c r="N611" s="504"/>
      <c r="O611" s="504"/>
      <c r="P611" s="504"/>
      <c r="Q611" s="504"/>
      <c r="R611" s="25"/>
      <c r="S611" s="501" t="s">
        <v>365</v>
      </c>
      <c r="T611" s="501"/>
      <c r="U611" s="501"/>
      <c r="V611" s="25"/>
      <c r="W611" s="502">
        <f>+'[4]DN - BÁO CÁO KẾT QUẢ KINH DOANH'!$D$27/('[4]DN - BÁO CÁO KẾT QUẢ KINH DOANH'!$D$11+'[4]DN - BÁO CÁO KẾT QUẢ KINH DOANH'!$D$14+'[4]DN - BÁO CÁO KẾT QUẢ KINH DOANH'!$D$20)*100</f>
        <v>3.983802545558935</v>
      </c>
      <c r="X611" s="502"/>
      <c r="Y611" s="502"/>
      <c r="Z611" s="502"/>
      <c r="AA611" s="502"/>
      <c r="AB611" s="502"/>
      <c r="AC611" s="23"/>
      <c r="AD611" s="23"/>
      <c r="AE611" s="503">
        <f>+'[4]DN - BÁO CÁO KẾT QUẢ KINH DOANH'!$E$27/('[4]DN - BÁO CÁO KẾT QUẢ KINH DOANH'!$E$11+'[4]DN - BÁO CÁO KẾT QUẢ KINH DOANH'!$E$14+'[4]DN - BÁO CÁO KẾT QUẢ KINH DOANH'!$E$20)*100</f>
        <v>-17.12620367816688</v>
      </c>
      <c r="AF611" s="503"/>
      <c r="AG611" s="503"/>
      <c r="AH611" s="503"/>
      <c r="AI611" s="503"/>
      <c r="AJ611" s="503"/>
    </row>
    <row r="612" spans="3:36" ht="19.5" customHeight="1" outlineLevel="1">
      <c r="C612" s="500" t="s">
        <v>379</v>
      </c>
      <c r="D612" s="500"/>
      <c r="E612" s="500"/>
      <c r="F612" s="500"/>
      <c r="G612" s="500"/>
      <c r="H612" s="500"/>
      <c r="I612" s="500"/>
      <c r="J612" s="500"/>
      <c r="K612" s="500"/>
      <c r="L612" s="500"/>
      <c r="M612" s="500"/>
      <c r="N612" s="500"/>
      <c r="O612" s="500"/>
      <c r="P612" s="500"/>
      <c r="Q612" s="500"/>
      <c r="R612" s="25"/>
      <c r="S612" s="25"/>
      <c r="T612" s="25"/>
      <c r="U612" s="25"/>
      <c r="V612" s="25"/>
      <c r="W612" s="25"/>
      <c r="X612" s="25"/>
      <c r="Y612" s="25"/>
      <c r="Z612" s="25"/>
      <c r="AA612" s="25"/>
      <c r="AB612" s="25"/>
      <c r="AC612" s="25"/>
      <c r="AD612" s="25"/>
      <c r="AE612" s="15"/>
      <c r="AF612" s="15"/>
      <c r="AG612" s="15"/>
      <c r="AH612" s="15"/>
      <c r="AI612" s="15"/>
      <c r="AJ612" s="15"/>
    </row>
    <row r="613" spans="3:36" ht="21" customHeight="1" outlineLevel="1">
      <c r="C613" s="504" t="s">
        <v>380</v>
      </c>
      <c r="D613" s="504"/>
      <c r="E613" s="504"/>
      <c r="F613" s="504"/>
      <c r="G613" s="504"/>
      <c r="H613" s="504"/>
      <c r="I613" s="504"/>
      <c r="J613" s="504"/>
      <c r="K613" s="504"/>
      <c r="L613" s="504"/>
      <c r="M613" s="504"/>
      <c r="N613" s="504"/>
      <c r="O613" s="504"/>
      <c r="P613" s="504"/>
      <c r="Q613" s="504"/>
      <c r="R613" s="25"/>
      <c r="S613" s="501" t="s">
        <v>365</v>
      </c>
      <c r="T613" s="501"/>
      <c r="U613" s="501"/>
      <c r="V613" s="25"/>
      <c r="W613" s="502">
        <f>+'[4]DN - BÁO CÁO KẾT QUẢ KINH DOANH'!$D$24/'[5]DN - BẢNG CÂN ĐỐI KẾ TOÁN'!$D$63*100</f>
        <v>0.7914990740661052</v>
      </c>
      <c r="X613" s="502"/>
      <c r="Y613" s="502"/>
      <c r="Z613" s="502"/>
      <c r="AA613" s="502"/>
      <c r="AB613" s="502"/>
      <c r="AC613" s="23"/>
      <c r="AD613" s="23"/>
      <c r="AE613" s="503">
        <f>+'[4]DN - BÁO CÁO KẾT QUẢ KINH DOANH'!$E$24/242018746832.82*100</f>
        <v>-1.7158150533142376</v>
      </c>
      <c r="AF613" s="503"/>
      <c r="AG613" s="503"/>
      <c r="AH613" s="503"/>
      <c r="AI613" s="503"/>
      <c r="AJ613" s="503"/>
    </row>
    <row r="614" spans="3:36" ht="19.5" customHeight="1" outlineLevel="1">
      <c r="C614" s="504" t="s">
        <v>381</v>
      </c>
      <c r="D614" s="504"/>
      <c r="E614" s="504"/>
      <c r="F614" s="504"/>
      <c r="G614" s="504"/>
      <c r="H614" s="504"/>
      <c r="I614" s="504"/>
      <c r="J614" s="504"/>
      <c r="K614" s="504"/>
      <c r="L614" s="504"/>
      <c r="M614" s="504"/>
      <c r="N614" s="504"/>
      <c r="O614" s="504"/>
      <c r="P614" s="504"/>
      <c r="Q614" s="504"/>
      <c r="R614" s="25"/>
      <c r="S614" s="501" t="s">
        <v>365</v>
      </c>
      <c r="T614" s="501"/>
      <c r="U614" s="501"/>
      <c r="V614" s="25"/>
      <c r="W614" s="502">
        <f>+'[4]DN - BÁO CÁO KẾT QUẢ KINH DOANH'!$D$27/'[5]DN - BẢNG CÂN ĐỐI KẾ TOÁN'!$D$63*100</f>
        <v>0.7914990740661052</v>
      </c>
      <c r="X614" s="502"/>
      <c r="Y614" s="502"/>
      <c r="Z614" s="502"/>
      <c r="AA614" s="502"/>
      <c r="AB614" s="502"/>
      <c r="AC614" s="23"/>
      <c r="AD614" s="23"/>
      <c r="AE614" s="503">
        <f>+'[4]DN - BÁO CÁO KẾT QUẢ KINH DOANH'!$E$27/242018746832.82*100</f>
        <v>-1.7158150533142376</v>
      </c>
      <c r="AF614" s="503"/>
      <c r="AG614" s="503"/>
      <c r="AH614" s="503"/>
      <c r="AI614" s="503"/>
      <c r="AJ614" s="503"/>
    </row>
    <row r="615" spans="3:36" ht="19.5" customHeight="1" outlineLevel="1">
      <c r="C615" s="500" t="s">
        <v>382</v>
      </c>
      <c r="D615" s="500"/>
      <c r="E615" s="500"/>
      <c r="F615" s="500"/>
      <c r="G615" s="500"/>
      <c r="H615" s="500"/>
      <c r="I615" s="500"/>
      <c r="J615" s="500"/>
      <c r="K615" s="500"/>
      <c r="L615" s="500"/>
      <c r="M615" s="500"/>
      <c r="N615" s="500"/>
      <c r="O615" s="500"/>
      <c r="P615" s="500"/>
      <c r="Q615" s="500"/>
      <c r="R615" s="25"/>
      <c r="S615" s="501" t="s">
        <v>365</v>
      </c>
      <c r="T615" s="501"/>
      <c r="U615" s="501"/>
      <c r="V615" s="25"/>
      <c r="W615" s="502">
        <f>+'[4]DN - BÁO CÁO KẾT QUẢ KINH DOANH'!$D$27/'[5]DN - BẢNG CÂN ĐỐI KẾ TOÁN'!$D$88*100</f>
        <v>-5.352457931866099</v>
      </c>
      <c r="X615" s="502"/>
      <c r="Y615" s="502"/>
      <c r="Z615" s="502"/>
      <c r="AA615" s="502"/>
      <c r="AB615" s="502"/>
      <c r="AC615" s="23"/>
      <c r="AD615" s="23"/>
      <c r="AE615" s="503">
        <f>+'[4]DN - BÁO CÁO KẾT QUẢ KINH DOANH'!$E$27/-29004687993.58*100</f>
        <v>14.31697555553485</v>
      </c>
      <c r="AF615" s="503"/>
      <c r="AG615" s="503"/>
      <c r="AH615" s="503"/>
      <c r="AI615" s="503"/>
      <c r="AJ615" s="503"/>
    </row>
    <row r="616" spans="3:36" ht="19.5" customHeight="1" hidden="1" outlineLevel="1">
      <c r="C616" s="14"/>
      <c r="D616" s="14"/>
      <c r="E616" s="14"/>
      <c r="F616" s="14"/>
      <c r="G616" s="14"/>
      <c r="H616" s="14"/>
      <c r="I616" s="14"/>
      <c r="J616" s="14"/>
      <c r="K616" s="14"/>
      <c r="L616" s="14"/>
      <c r="M616" s="14"/>
      <c r="N616" s="25"/>
      <c r="O616" s="25"/>
      <c r="P616" s="25"/>
      <c r="Q616" s="25"/>
      <c r="R616" s="25"/>
      <c r="S616" s="25"/>
      <c r="T616" s="25"/>
      <c r="U616" s="25"/>
      <c r="V616" s="25"/>
      <c r="W616" s="25"/>
      <c r="X616" s="25"/>
      <c r="Y616" s="25"/>
      <c r="Z616" s="25"/>
      <c r="AA616" s="25"/>
      <c r="AB616" s="25"/>
      <c r="AC616" s="25"/>
      <c r="AD616" s="25"/>
      <c r="AE616" s="15"/>
      <c r="AF616" s="15"/>
      <c r="AG616" s="15"/>
      <c r="AH616" s="15"/>
      <c r="AI616" s="15"/>
      <c r="AJ616" s="15"/>
    </row>
    <row r="617" spans="3:36" ht="19.5" customHeight="1" hidden="1" outlineLevel="1">
      <c r="C617" s="24"/>
      <c r="D617" s="14"/>
      <c r="E617" s="14"/>
      <c r="F617" s="14"/>
      <c r="G617" s="14"/>
      <c r="H617" s="14"/>
      <c r="I617" s="14"/>
      <c r="J617" s="14"/>
      <c r="K617" s="14"/>
      <c r="L617" s="14"/>
      <c r="M617" s="14"/>
      <c r="N617" s="25"/>
      <c r="O617" s="25"/>
      <c r="P617" s="25"/>
      <c r="Q617" s="25"/>
      <c r="R617" s="25"/>
      <c r="S617" s="25"/>
      <c r="T617" s="25"/>
      <c r="U617" s="25"/>
      <c r="V617" s="25"/>
      <c r="W617" s="25"/>
      <c r="X617" s="25"/>
      <c r="Y617" s="25"/>
      <c r="Z617" s="25"/>
      <c r="AA617" s="25"/>
      <c r="AB617" s="25"/>
      <c r="AC617" s="25"/>
      <c r="AD617" s="25"/>
      <c r="AE617" s="15"/>
      <c r="AF617" s="15"/>
      <c r="AG617" s="15"/>
      <c r="AH617" s="15"/>
      <c r="AI617" s="15"/>
      <c r="AJ617" s="15"/>
    </row>
    <row r="618" spans="1:40" ht="19.5" customHeight="1" collapsed="1">
      <c r="A618" s="147" t="s">
        <v>359</v>
      </c>
      <c r="C618" s="21" t="s">
        <v>383</v>
      </c>
      <c r="AN618" s="21" t="s">
        <v>384</v>
      </c>
    </row>
    <row r="619" spans="3:73" ht="63" customHeight="1">
      <c r="C619" s="498" t="s">
        <v>612</v>
      </c>
      <c r="D619" s="499"/>
      <c r="E619" s="499"/>
      <c r="F619" s="499"/>
      <c r="G619" s="499"/>
      <c r="H619" s="499"/>
      <c r="I619" s="499"/>
      <c r="J619" s="499"/>
      <c r="K619" s="499"/>
      <c r="L619" s="499"/>
      <c r="M619" s="499"/>
      <c r="N619" s="499"/>
      <c r="O619" s="499"/>
      <c r="P619" s="499"/>
      <c r="Q619" s="499"/>
      <c r="R619" s="499"/>
      <c r="S619" s="499"/>
      <c r="T619" s="499"/>
      <c r="U619" s="499"/>
      <c r="V619" s="499"/>
      <c r="W619" s="499"/>
      <c r="X619" s="499"/>
      <c r="Y619" s="499"/>
      <c r="Z619" s="499"/>
      <c r="AA619" s="499"/>
      <c r="AB619" s="499"/>
      <c r="AC619" s="499"/>
      <c r="AD619" s="499"/>
      <c r="AE619" s="499"/>
      <c r="AF619" s="499"/>
      <c r="AG619" s="499"/>
      <c r="AH619" s="499"/>
      <c r="AI619" s="499"/>
      <c r="AJ619" s="499"/>
      <c r="AN619" s="499" t="s">
        <v>385</v>
      </c>
      <c r="AO619" s="499"/>
      <c r="AP619" s="499"/>
      <c r="AQ619" s="499"/>
      <c r="AR619" s="499"/>
      <c r="AS619" s="499"/>
      <c r="AT619" s="499"/>
      <c r="AU619" s="499"/>
      <c r="AV619" s="499"/>
      <c r="AW619" s="499"/>
      <c r="AX619" s="499"/>
      <c r="AY619" s="499"/>
      <c r="AZ619" s="499"/>
      <c r="BA619" s="499"/>
      <c r="BB619" s="499"/>
      <c r="BC619" s="499"/>
      <c r="BD619" s="499"/>
      <c r="BE619" s="499"/>
      <c r="BF619" s="499"/>
      <c r="BG619" s="499"/>
      <c r="BH619" s="499"/>
      <c r="BI619" s="499"/>
      <c r="BJ619" s="499"/>
      <c r="BK619" s="499"/>
      <c r="BL619" s="499"/>
      <c r="BM619" s="499"/>
      <c r="BN619" s="499"/>
      <c r="BO619" s="499"/>
      <c r="BP619" s="499"/>
      <c r="BQ619" s="499"/>
      <c r="BR619" s="499"/>
      <c r="BS619" s="499"/>
      <c r="BT619" s="499"/>
      <c r="BU619" s="26"/>
    </row>
    <row r="620" ht="9" customHeight="1"/>
    <row r="621" spans="10:65" ht="19.5" customHeight="1">
      <c r="J621" s="8" t="s">
        <v>0</v>
      </c>
      <c r="S621" s="451" t="s">
        <v>1</v>
      </c>
      <c r="T621" s="451"/>
      <c r="U621" s="451"/>
      <c r="V621" s="451"/>
      <c r="W621" s="451"/>
      <c r="X621" s="451"/>
      <c r="Y621" s="451"/>
      <c r="Z621" s="451"/>
      <c r="AB621" s="8" t="s">
        <v>395</v>
      </c>
      <c r="AF621" s="21" t="s">
        <v>613</v>
      </c>
      <c r="AR621" s="8" t="s">
        <v>0</v>
      </c>
      <c r="BC621" s="8" t="s">
        <v>1</v>
      </c>
      <c r="BM621" s="8" t="s">
        <v>6</v>
      </c>
    </row>
    <row r="622" ht="19.5" customHeight="1" hidden="1"/>
    <row r="623" ht="19.5" customHeight="1" hidden="1"/>
    <row r="626" spans="1:76" s="110" customFormat="1" ht="19.5" customHeight="1">
      <c r="A626" s="11"/>
      <c r="B626" s="11"/>
      <c r="C626" s="21"/>
      <c r="G626" s="21"/>
      <c r="H626" s="21"/>
      <c r="I626" s="21"/>
      <c r="J626" s="8" t="s">
        <v>326</v>
      </c>
      <c r="K626" s="21"/>
      <c r="L626" s="21"/>
      <c r="M626" s="21"/>
      <c r="N626" s="21"/>
      <c r="O626" s="21"/>
      <c r="P626" s="21"/>
      <c r="Q626" s="21"/>
      <c r="S626" s="451" t="s">
        <v>394</v>
      </c>
      <c r="T626" s="451"/>
      <c r="U626" s="451"/>
      <c r="V626" s="451"/>
      <c r="W626" s="451"/>
      <c r="X626" s="451"/>
      <c r="Y626" s="451"/>
      <c r="Z626" s="21"/>
      <c r="AA626" s="21"/>
      <c r="AB626" s="8"/>
      <c r="AC626" s="21"/>
      <c r="AD626" s="21"/>
      <c r="AE626" s="21"/>
      <c r="AF626" s="21"/>
      <c r="AG626" s="21"/>
      <c r="AH626" s="21"/>
      <c r="AI626" s="21"/>
      <c r="AJ626" s="21"/>
      <c r="AL626" s="11"/>
      <c r="AM626" s="11"/>
      <c r="AN626" s="21"/>
      <c r="AO626" s="21"/>
      <c r="AP626" s="21"/>
      <c r="AQ626" s="21"/>
      <c r="AR626" s="8" t="s">
        <v>386</v>
      </c>
      <c r="AS626" s="21"/>
      <c r="AT626" s="21"/>
      <c r="AU626" s="21"/>
      <c r="AV626" s="21"/>
      <c r="AW626" s="21"/>
      <c r="AX626" s="21"/>
      <c r="AY626" s="21"/>
      <c r="AZ626" s="21"/>
      <c r="BA626" s="21"/>
      <c r="BB626" s="21"/>
      <c r="BC626" s="8"/>
      <c r="BD626" s="21"/>
      <c r="BE626" s="21"/>
      <c r="BF626" s="21"/>
      <c r="BG626" s="21"/>
      <c r="BH626" s="21"/>
      <c r="BI626" s="21"/>
      <c r="BJ626" s="21"/>
      <c r="BK626" s="21"/>
      <c r="BL626" s="21"/>
      <c r="BM626" s="8"/>
      <c r="BN626" s="21"/>
      <c r="BO626" s="21"/>
      <c r="BP626" s="21"/>
      <c r="BQ626" s="21"/>
      <c r="BR626" s="21"/>
      <c r="BS626" s="21"/>
      <c r="BT626" s="21"/>
      <c r="BU626" s="21"/>
      <c r="BV626" s="113"/>
      <c r="BW626" s="113"/>
      <c r="BX626" s="114"/>
    </row>
  </sheetData>
  <sheetProtection/>
  <mergeCells count="1661">
    <mergeCell ref="S367:X367"/>
    <mergeCell ref="S368:X368"/>
    <mergeCell ref="S369:X369"/>
    <mergeCell ref="S370:X370"/>
    <mergeCell ref="S371:X371"/>
    <mergeCell ref="Y191:AB191"/>
    <mergeCell ref="Y192:AB192"/>
    <mergeCell ref="Y193:AB193"/>
    <mergeCell ref="Y194:AB194"/>
    <mergeCell ref="Y195:AB195"/>
    <mergeCell ref="T196:X196"/>
    <mergeCell ref="Y196:AB196"/>
    <mergeCell ref="T195:X195"/>
    <mergeCell ref="T191:X191"/>
    <mergeCell ref="T192:X192"/>
    <mergeCell ref="Y182:AB182"/>
    <mergeCell ref="Y183:AB183"/>
    <mergeCell ref="Y184:AB184"/>
    <mergeCell ref="Y185:AB185"/>
    <mergeCell ref="Y186:AB186"/>
    <mergeCell ref="Y187:AB187"/>
    <mergeCell ref="Y190:AB190"/>
    <mergeCell ref="T185:X185"/>
    <mergeCell ref="T186:X186"/>
    <mergeCell ref="T187:X187"/>
    <mergeCell ref="T188:X188"/>
    <mergeCell ref="T189:X189"/>
    <mergeCell ref="T190:X190"/>
    <mergeCell ref="AC195:AG195"/>
    <mergeCell ref="AC196:AG196"/>
    <mergeCell ref="T180:AB180"/>
    <mergeCell ref="T181:X181"/>
    <mergeCell ref="Y181:AB181"/>
    <mergeCell ref="T182:X182"/>
    <mergeCell ref="T183:X183"/>
    <mergeCell ref="T184:X184"/>
    <mergeCell ref="Y188:AB188"/>
    <mergeCell ref="Y189:AB189"/>
    <mergeCell ref="AC180:AJ180"/>
    <mergeCell ref="AC181:AG181"/>
    <mergeCell ref="AC182:AG182"/>
    <mergeCell ref="AC183:AG183"/>
    <mergeCell ref="AC184:AG184"/>
    <mergeCell ref="AC185:AG185"/>
    <mergeCell ref="AH181:AJ181"/>
    <mergeCell ref="AH185:AJ185"/>
    <mergeCell ref="C508:Q508"/>
    <mergeCell ref="C502:W502"/>
    <mergeCell ref="C503:W503"/>
    <mergeCell ref="C504:W504"/>
    <mergeCell ref="C505:W505"/>
    <mergeCell ref="C506:Q506"/>
    <mergeCell ref="C507:Q507"/>
    <mergeCell ref="AF496:AJ496"/>
    <mergeCell ref="Y497:AE497"/>
    <mergeCell ref="AF497:AJ497"/>
    <mergeCell ref="C498:X498"/>
    <mergeCell ref="C499:W499"/>
    <mergeCell ref="C500:W500"/>
    <mergeCell ref="AF493:AJ493"/>
    <mergeCell ref="C494:M494"/>
    <mergeCell ref="C495:M495"/>
    <mergeCell ref="C496:M496"/>
    <mergeCell ref="C497:M497"/>
    <mergeCell ref="Y494:AE494"/>
    <mergeCell ref="AF494:AJ494"/>
    <mergeCell ref="Y495:AE495"/>
    <mergeCell ref="AF495:AJ495"/>
    <mergeCell ref="Y496:AE496"/>
    <mergeCell ref="AF489:AJ489"/>
    <mergeCell ref="Y490:AE490"/>
    <mergeCell ref="AF490:AJ490"/>
    <mergeCell ref="Y491:AE491"/>
    <mergeCell ref="AF491:AJ491"/>
    <mergeCell ref="Y492:AE492"/>
    <mergeCell ref="AF492:AJ492"/>
    <mergeCell ref="C489:M489"/>
    <mergeCell ref="C490:M490"/>
    <mergeCell ref="C491:M491"/>
    <mergeCell ref="C492:M492"/>
    <mergeCell ref="C493:M493"/>
    <mergeCell ref="Y488:AE488"/>
    <mergeCell ref="Y489:AE489"/>
    <mergeCell ref="Y493:AE493"/>
    <mergeCell ref="Y487:AE487"/>
    <mergeCell ref="AF487:AJ487"/>
    <mergeCell ref="C488:M488"/>
    <mergeCell ref="AF488:AJ488"/>
    <mergeCell ref="C485:L485"/>
    <mergeCell ref="C486:N486"/>
    <mergeCell ref="C487:M487"/>
    <mergeCell ref="Y484:AE484"/>
    <mergeCell ref="AF484:AJ484"/>
    <mergeCell ref="AF485:AJ485"/>
    <mergeCell ref="Y486:AE486"/>
    <mergeCell ref="AF486:AJ486"/>
    <mergeCell ref="Y485:AE485"/>
    <mergeCell ref="Y480:AE480"/>
    <mergeCell ref="AF480:AJ480"/>
    <mergeCell ref="Y481:AE481"/>
    <mergeCell ref="AF481:AJ481"/>
    <mergeCell ref="C482:N482"/>
    <mergeCell ref="C483:J483"/>
    <mergeCell ref="Y482:AE482"/>
    <mergeCell ref="AF482:AJ482"/>
    <mergeCell ref="Y483:AE483"/>
    <mergeCell ref="AF483:AJ483"/>
    <mergeCell ref="Y477:AE477"/>
    <mergeCell ref="AF477:AJ477"/>
    <mergeCell ref="Y478:AE478"/>
    <mergeCell ref="AF478:AJ478"/>
    <mergeCell ref="Y479:AE479"/>
    <mergeCell ref="AF479:AJ479"/>
    <mergeCell ref="Y475:AE475"/>
    <mergeCell ref="AF475:AJ475"/>
    <mergeCell ref="Y476:AE476"/>
    <mergeCell ref="AF476:AJ476"/>
    <mergeCell ref="C477:H477"/>
    <mergeCell ref="C484:J484"/>
    <mergeCell ref="C478:L478"/>
    <mergeCell ref="C479:L479"/>
    <mergeCell ref="C480:N480"/>
    <mergeCell ref="C481:N481"/>
    <mergeCell ref="Y472:AE472"/>
    <mergeCell ref="AF472:AJ472"/>
    <mergeCell ref="Y473:AE473"/>
    <mergeCell ref="AF473:AJ473"/>
    <mergeCell ref="Y474:AE474"/>
    <mergeCell ref="AF474:AJ474"/>
    <mergeCell ref="Y468:AE468"/>
    <mergeCell ref="AF468:AJ468"/>
    <mergeCell ref="Y469:AE469"/>
    <mergeCell ref="AF469:AJ469"/>
    <mergeCell ref="Y470:AE470"/>
    <mergeCell ref="AF470:AJ470"/>
    <mergeCell ref="Y471:AE471"/>
    <mergeCell ref="AF471:AJ471"/>
    <mergeCell ref="C465:K465"/>
    <mergeCell ref="Y465:AE465"/>
    <mergeCell ref="AF465:AJ465"/>
    <mergeCell ref="C475:P475"/>
    <mergeCell ref="Y466:AE466"/>
    <mergeCell ref="AF466:AJ466"/>
    <mergeCell ref="Y467:AE467"/>
    <mergeCell ref="AF467:AJ467"/>
    <mergeCell ref="Y462:AE462"/>
    <mergeCell ref="AF462:AJ462"/>
    <mergeCell ref="Y463:AE463"/>
    <mergeCell ref="AF463:AJ463"/>
    <mergeCell ref="Y464:AE464"/>
    <mergeCell ref="AF464:AJ464"/>
    <mergeCell ref="AF458:AJ458"/>
    <mergeCell ref="Y459:AE459"/>
    <mergeCell ref="AF459:AJ459"/>
    <mergeCell ref="Y460:AE460"/>
    <mergeCell ref="AF460:AJ460"/>
    <mergeCell ref="Y461:AE461"/>
    <mergeCell ref="AF461:AJ461"/>
    <mergeCell ref="B452:AI452"/>
    <mergeCell ref="AF453:AJ453"/>
    <mergeCell ref="AF454:AJ454"/>
    <mergeCell ref="Y454:AE454"/>
    <mergeCell ref="C460:M460"/>
    <mergeCell ref="Y456:AE456"/>
    <mergeCell ref="AF456:AJ456"/>
    <mergeCell ref="Y457:AE457"/>
    <mergeCell ref="AF457:AJ457"/>
    <mergeCell ref="Y458:AE458"/>
    <mergeCell ref="AB448:AF448"/>
    <mergeCell ref="AG448:AJ448"/>
    <mergeCell ref="AB449:AF449"/>
    <mergeCell ref="AG449:AJ449"/>
    <mergeCell ref="AB450:AF450"/>
    <mergeCell ref="AG450:AJ450"/>
    <mergeCell ref="AB445:AF445"/>
    <mergeCell ref="AG445:AJ445"/>
    <mergeCell ref="AB446:AF446"/>
    <mergeCell ref="AG446:AJ446"/>
    <mergeCell ref="AB447:AF447"/>
    <mergeCell ref="AG447:AJ447"/>
    <mergeCell ref="AB442:AF442"/>
    <mergeCell ref="AG442:AJ442"/>
    <mergeCell ref="AB443:AF443"/>
    <mergeCell ref="AG443:AJ443"/>
    <mergeCell ref="AB444:AF444"/>
    <mergeCell ref="AG444:AJ444"/>
    <mergeCell ref="AG413:AJ413"/>
    <mergeCell ref="AG414:AJ414"/>
    <mergeCell ref="AG415:AJ415"/>
    <mergeCell ref="C416:J416"/>
    <mergeCell ref="K416:Q416"/>
    <mergeCell ref="R416:V416"/>
    <mergeCell ref="W416:Z416"/>
    <mergeCell ref="AA416:AF416"/>
    <mergeCell ref="AG416:AJ416"/>
    <mergeCell ref="K415:Q415"/>
    <mergeCell ref="AB428:AF428"/>
    <mergeCell ref="AG428:AJ428"/>
    <mergeCell ref="AB429:AF429"/>
    <mergeCell ref="AG429:AJ429"/>
    <mergeCell ref="AG408:AJ408"/>
    <mergeCell ref="AA408:AF408"/>
    <mergeCell ref="AA409:AF409"/>
    <mergeCell ref="AA410:AF410"/>
    <mergeCell ref="AA411:AF411"/>
    <mergeCell ref="AA412:AF412"/>
    <mergeCell ref="AB425:AF425"/>
    <mergeCell ref="AG425:AJ425"/>
    <mergeCell ref="AB426:AF426"/>
    <mergeCell ref="AG426:AJ426"/>
    <mergeCell ref="AB427:AF427"/>
    <mergeCell ref="AG427:AJ427"/>
    <mergeCell ref="AF511:AJ511"/>
    <mergeCell ref="S621:Z621"/>
    <mergeCell ref="S626:Y626"/>
    <mergeCell ref="L423:Q423"/>
    <mergeCell ref="R423:V423"/>
    <mergeCell ref="W423:Z423"/>
    <mergeCell ref="AA423:AF423"/>
    <mergeCell ref="D428:N428"/>
    <mergeCell ref="AB424:AF424"/>
    <mergeCell ref="AG424:AJ424"/>
    <mergeCell ref="Y507:AE507"/>
    <mergeCell ref="Y508:AE508"/>
    <mergeCell ref="Y509:AE509"/>
    <mergeCell ref="Y510:AE510"/>
    <mergeCell ref="Y511:AE511"/>
    <mergeCell ref="AF506:AJ506"/>
    <mergeCell ref="AF507:AJ507"/>
    <mergeCell ref="AF508:AJ508"/>
    <mergeCell ref="AF509:AJ509"/>
    <mergeCell ref="AF510:AJ510"/>
    <mergeCell ref="AB432:AF432"/>
    <mergeCell ref="AG432:AJ432"/>
    <mergeCell ref="Y503:AE503"/>
    <mergeCell ref="Y504:AE504"/>
    <mergeCell ref="Y505:AE505"/>
    <mergeCell ref="Y506:AE506"/>
    <mergeCell ref="AF502:AJ502"/>
    <mergeCell ref="AF503:AJ503"/>
    <mergeCell ref="AF504:AJ504"/>
    <mergeCell ref="AF505:AJ505"/>
    <mergeCell ref="AB433:AF433"/>
    <mergeCell ref="AG433:AJ433"/>
    <mergeCell ref="K414:Q414"/>
    <mergeCell ref="R414:V414"/>
    <mergeCell ref="W414:Z414"/>
    <mergeCell ref="AA414:AF414"/>
    <mergeCell ref="AB430:AF430"/>
    <mergeCell ref="AG430:AJ430"/>
    <mergeCell ref="AB431:AF431"/>
    <mergeCell ref="AG431:AJ431"/>
    <mergeCell ref="K413:Q413"/>
    <mergeCell ref="R413:V413"/>
    <mergeCell ref="W413:Z413"/>
    <mergeCell ref="AA413:AF413"/>
    <mergeCell ref="R415:V415"/>
    <mergeCell ref="W415:Z415"/>
    <mergeCell ref="AA415:AF415"/>
    <mergeCell ref="W411:Z411"/>
    <mergeCell ref="AG411:AJ411"/>
    <mergeCell ref="AB435:AF435"/>
    <mergeCell ref="AG435:AJ435"/>
    <mergeCell ref="K412:Q412"/>
    <mergeCell ref="R412:V412"/>
    <mergeCell ref="W412:Z412"/>
    <mergeCell ref="AG412:AJ412"/>
    <mergeCell ref="AB434:AF434"/>
    <mergeCell ref="AG434:AJ434"/>
    <mergeCell ref="AB437:AF437"/>
    <mergeCell ref="AG437:AJ437"/>
    <mergeCell ref="K410:Q410"/>
    <mergeCell ref="R410:V410"/>
    <mergeCell ref="W410:Z410"/>
    <mergeCell ref="AG410:AJ410"/>
    <mergeCell ref="AB436:AF436"/>
    <mergeCell ref="AG436:AJ436"/>
    <mergeCell ref="K411:Q411"/>
    <mergeCell ref="R411:V411"/>
    <mergeCell ref="W408:Z408"/>
    <mergeCell ref="R408:V408"/>
    <mergeCell ref="K408:Q408"/>
    <mergeCell ref="AB440:AF440"/>
    <mergeCell ref="AG440:AJ440"/>
    <mergeCell ref="AB438:AF438"/>
    <mergeCell ref="AG438:AJ438"/>
    <mergeCell ref="K409:Q409"/>
    <mergeCell ref="R409:V409"/>
    <mergeCell ref="W409:Z409"/>
    <mergeCell ref="AB441:AF441"/>
    <mergeCell ref="AG441:AJ441"/>
    <mergeCell ref="AG402:AJ402"/>
    <mergeCell ref="AG403:AJ403"/>
    <mergeCell ref="AG404:AJ404"/>
    <mergeCell ref="AB405:AF405"/>
    <mergeCell ref="AG405:AJ405"/>
    <mergeCell ref="AB439:AF439"/>
    <mergeCell ref="AG439:AJ439"/>
    <mergeCell ref="AG409:AJ409"/>
    <mergeCell ref="C405:O405"/>
    <mergeCell ref="C393:M393"/>
    <mergeCell ref="C400:O400"/>
    <mergeCell ref="AB395:AF395"/>
    <mergeCell ref="AG395:AJ395"/>
    <mergeCell ref="AB396:AF396"/>
    <mergeCell ref="AB397:AF397"/>
    <mergeCell ref="AB398:AF398"/>
    <mergeCell ref="AB399:AF399"/>
    <mergeCell ref="AB400:AF400"/>
    <mergeCell ref="AG396:AJ396"/>
    <mergeCell ref="AG394:AJ394"/>
    <mergeCell ref="AB394:AF394"/>
    <mergeCell ref="AB389:AF389"/>
    <mergeCell ref="AG389:AJ389"/>
    <mergeCell ref="AG393:AJ393"/>
    <mergeCell ref="AB393:AF393"/>
    <mergeCell ref="AG391:AJ391"/>
    <mergeCell ref="AG392:AJ392"/>
    <mergeCell ref="AB391:AF391"/>
    <mergeCell ref="AG397:AJ397"/>
    <mergeCell ref="AG398:AJ398"/>
    <mergeCell ref="AG399:AJ399"/>
    <mergeCell ref="AG400:AJ400"/>
    <mergeCell ref="AG384:AJ384"/>
    <mergeCell ref="AG385:AJ385"/>
    <mergeCell ref="AG386:AJ386"/>
    <mergeCell ref="AG387:AJ387"/>
    <mergeCell ref="AG388:AJ388"/>
    <mergeCell ref="AG390:AJ390"/>
    <mergeCell ref="AB392:AF392"/>
    <mergeCell ref="AB401:AF401"/>
    <mergeCell ref="AB402:AF402"/>
    <mergeCell ref="AB403:AF403"/>
    <mergeCell ref="AB404:AF404"/>
    <mergeCell ref="AB381:AF381"/>
    <mergeCell ref="AB382:AF382"/>
    <mergeCell ref="AB383:AF383"/>
    <mergeCell ref="AB384:AF384"/>
    <mergeCell ref="AB385:AF385"/>
    <mergeCell ref="AG401:AJ401"/>
    <mergeCell ref="AB386:AF386"/>
    <mergeCell ref="AB387:AF387"/>
    <mergeCell ref="AB388:AF388"/>
    <mergeCell ref="AB390:AF390"/>
    <mergeCell ref="C384:M384"/>
    <mergeCell ref="C385:M385"/>
    <mergeCell ref="C386:M386"/>
    <mergeCell ref="C387:M387"/>
    <mergeCell ref="C388:M388"/>
    <mergeCell ref="C390:I390"/>
    <mergeCell ref="C389:M389"/>
    <mergeCell ref="AG380:AJ380"/>
    <mergeCell ref="AG375:AJ375"/>
    <mergeCell ref="AB380:AF380"/>
    <mergeCell ref="C380:S380"/>
    <mergeCell ref="C382:G382"/>
    <mergeCell ref="C383:M383"/>
    <mergeCell ref="AG381:AJ381"/>
    <mergeCell ref="AG382:AJ382"/>
    <mergeCell ref="AG383:AJ383"/>
    <mergeCell ref="AB376:AF376"/>
    <mergeCell ref="AB377:AF377"/>
    <mergeCell ref="AB378:AF378"/>
    <mergeCell ref="AB379:AF379"/>
    <mergeCell ref="AG376:AJ376"/>
    <mergeCell ref="AG377:AJ377"/>
    <mergeCell ref="AG378:AJ378"/>
    <mergeCell ref="AG379:AJ379"/>
    <mergeCell ref="AH150:AJ150"/>
    <mergeCell ref="AI159:AJ159"/>
    <mergeCell ref="AH190:AJ190"/>
    <mergeCell ref="C353:N353"/>
    <mergeCell ref="S353:V353"/>
    <mergeCell ref="O348:V348"/>
    <mergeCell ref="AE348:AJ348"/>
    <mergeCell ref="S350:V350"/>
    <mergeCell ref="S351:V351"/>
    <mergeCell ref="W350:Y350"/>
    <mergeCell ref="W208:Z208"/>
    <mergeCell ref="W335:AB335"/>
    <mergeCell ref="AE335:AJ335"/>
    <mergeCell ref="W342:AB342"/>
    <mergeCell ref="W343:AB343"/>
    <mergeCell ref="W351:Y351"/>
    <mergeCell ref="Z351:AC351"/>
    <mergeCell ref="AG250:AJ250"/>
    <mergeCell ref="AE342:AJ342"/>
    <mergeCell ref="AE343:AJ343"/>
    <mergeCell ref="X1:AJ1"/>
    <mergeCell ref="W3:AJ3"/>
    <mergeCell ref="W4:AJ4"/>
    <mergeCell ref="W5:AJ5"/>
    <mergeCell ref="AE136:AJ136"/>
    <mergeCell ref="AE138:AJ138"/>
    <mergeCell ref="C32:BU35"/>
    <mergeCell ref="C29:BU30"/>
    <mergeCell ref="T134:U134"/>
    <mergeCell ref="W134:AB134"/>
    <mergeCell ref="AE134:AJ134"/>
    <mergeCell ref="W135:AB135"/>
    <mergeCell ref="AE135:AJ135"/>
    <mergeCell ref="W141:AB141"/>
    <mergeCell ref="AE141:AJ141"/>
    <mergeCell ref="BH138:BM138"/>
    <mergeCell ref="BO136:BT136"/>
    <mergeCell ref="T137:U137"/>
    <mergeCell ref="W137:AB137"/>
    <mergeCell ref="AE137:AJ137"/>
    <mergeCell ref="BH137:BM137"/>
    <mergeCell ref="BO137:BT137"/>
    <mergeCell ref="T136:U136"/>
    <mergeCell ref="W136:AB136"/>
    <mergeCell ref="BH136:BM136"/>
    <mergeCell ref="BO138:BT138"/>
    <mergeCell ref="C139:S139"/>
    <mergeCell ref="W139:AB139"/>
    <mergeCell ref="AE139:AJ139"/>
    <mergeCell ref="BH139:BM139"/>
    <mergeCell ref="BO139:BT139"/>
    <mergeCell ref="T138:U138"/>
    <mergeCell ref="W138:AB138"/>
    <mergeCell ref="AA142:AB142"/>
    <mergeCell ref="Y142:Z142"/>
    <mergeCell ref="W142:X142"/>
    <mergeCell ref="AE142:AF142"/>
    <mergeCell ref="AG142:AH142"/>
    <mergeCell ref="AE169:AJ169"/>
    <mergeCell ref="AI142:AJ142"/>
    <mergeCell ref="AE150:AG150"/>
    <mergeCell ref="W150:Y150"/>
    <mergeCell ref="Z150:AB150"/>
    <mergeCell ref="T193:X193"/>
    <mergeCell ref="T194:X194"/>
    <mergeCell ref="C208:M208"/>
    <mergeCell ref="C209:M209"/>
    <mergeCell ref="N207:R207"/>
    <mergeCell ref="S207:V207"/>
    <mergeCell ref="N208:R208"/>
    <mergeCell ref="N209:R209"/>
    <mergeCell ref="C196:S196"/>
    <mergeCell ref="W207:Z207"/>
    <mergeCell ref="C160:R160"/>
    <mergeCell ref="C163:R163"/>
    <mergeCell ref="C161:R161"/>
    <mergeCell ref="C210:M210"/>
    <mergeCell ref="AA207:AF207"/>
    <mergeCell ref="N210:R210"/>
    <mergeCell ref="S208:V208"/>
    <mergeCell ref="S209:V209"/>
    <mergeCell ref="S210:V210"/>
    <mergeCell ref="W209:Z209"/>
    <mergeCell ref="C162:R162"/>
    <mergeCell ref="T168:U168"/>
    <mergeCell ref="W168:AB168"/>
    <mergeCell ref="AE168:AJ168"/>
    <mergeCell ref="T171:U171"/>
    <mergeCell ref="W171:AB171"/>
    <mergeCell ref="AE171:AJ171"/>
    <mergeCell ref="BO176:BT176"/>
    <mergeCell ref="T175:U175"/>
    <mergeCell ref="W175:AB175"/>
    <mergeCell ref="BH171:BM171"/>
    <mergeCell ref="BO171:BT171"/>
    <mergeCell ref="T170:U170"/>
    <mergeCell ref="W170:AB170"/>
    <mergeCell ref="BH170:BM170"/>
    <mergeCell ref="BO175:BT175"/>
    <mergeCell ref="BO170:BT170"/>
    <mergeCell ref="BO177:BT177"/>
    <mergeCell ref="C178:S178"/>
    <mergeCell ref="W178:AB178"/>
    <mergeCell ref="AE178:AJ178"/>
    <mergeCell ref="BH178:BM178"/>
    <mergeCell ref="BO178:BT178"/>
    <mergeCell ref="T177:U177"/>
    <mergeCell ref="W177:AB177"/>
    <mergeCell ref="BH177:BM177"/>
    <mergeCell ref="AE175:AJ175"/>
    <mergeCell ref="BH175:BM175"/>
    <mergeCell ref="T176:U176"/>
    <mergeCell ref="W176:AB176"/>
    <mergeCell ref="AE176:AJ176"/>
    <mergeCell ref="BH176:BM176"/>
    <mergeCell ref="BO182:BT182"/>
    <mergeCell ref="BH183:BM183"/>
    <mergeCell ref="BO183:BT183"/>
    <mergeCell ref="BH182:BM182"/>
    <mergeCell ref="AG207:AJ207"/>
    <mergeCell ref="W210:Z210"/>
    <mergeCell ref="AA208:AF208"/>
    <mergeCell ref="AA209:AF209"/>
    <mergeCell ref="AA210:AF210"/>
    <mergeCell ref="AG208:AJ208"/>
    <mergeCell ref="BO184:BT184"/>
    <mergeCell ref="BH185:BM185"/>
    <mergeCell ref="BO185:BT185"/>
    <mergeCell ref="BH184:BM184"/>
    <mergeCell ref="AG209:AJ209"/>
    <mergeCell ref="AG210:AJ210"/>
    <mergeCell ref="BO186:BT186"/>
    <mergeCell ref="BH187:BM187"/>
    <mergeCell ref="BO187:BT187"/>
    <mergeCell ref="BH186:BM186"/>
    <mergeCell ref="AC186:AG186"/>
    <mergeCell ref="AC187:AG187"/>
    <mergeCell ref="BH188:BM188"/>
    <mergeCell ref="BO188:BT188"/>
    <mergeCell ref="AH188:AJ188"/>
    <mergeCell ref="AH189:AJ189"/>
    <mergeCell ref="AH186:AJ186"/>
    <mergeCell ref="AH187:AJ187"/>
    <mergeCell ref="AC188:AG188"/>
    <mergeCell ref="AC189:AG189"/>
    <mergeCell ref="AE201:AF201"/>
    <mergeCell ref="AE198:AJ198"/>
    <mergeCell ref="C198:V198"/>
    <mergeCell ref="W199:X199"/>
    <mergeCell ref="AG200:AJ200"/>
    <mergeCell ref="AG201:AJ201"/>
    <mergeCell ref="BH196:BM196"/>
    <mergeCell ref="BO196:BT196"/>
    <mergeCell ref="AE197:AJ197"/>
    <mergeCell ref="BO197:BT197"/>
    <mergeCell ref="Y199:AB199"/>
    <mergeCell ref="AE199:AF199"/>
    <mergeCell ref="AG199:AJ199"/>
    <mergeCell ref="AH196:AJ196"/>
    <mergeCell ref="S211:U211"/>
    <mergeCell ref="V211:X211"/>
    <mergeCell ref="Y211:AA211"/>
    <mergeCell ref="W198:AB198"/>
    <mergeCell ref="T200:U200"/>
    <mergeCell ref="BH200:BM200"/>
    <mergeCell ref="AF211:AG211"/>
    <mergeCell ref="AB211:AE211"/>
    <mergeCell ref="Y203:AB203"/>
    <mergeCell ref="W201:X201"/>
    <mergeCell ref="BO200:BT200"/>
    <mergeCell ref="W200:X200"/>
    <mergeCell ref="AE200:AF200"/>
    <mergeCell ref="BO204:BT204"/>
    <mergeCell ref="W204:X204"/>
    <mergeCell ref="Y200:AB200"/>
    <mergeCell ref="BH204:BM204"/>
    <mergeCell ref="Y204:AB204"/>
    <mergeCell ref="Y201:AB201"/>
    <mergeCell ref="Y202:AB202"/>
    <mergeCell ref="C239:S239"/>
    <mergeCell ref="T236:AA236"/>
    <mergeCell ref="T237:AA237"/>
    <mergeCell ref="T238:AA238"/>
    <mergeCell ref="AB236:AJ236"/>
    <mergeCell ref="AB237:AJ237"/>
    <mergeCell ref="AB238:AJ238"/>
    <mergeCell ref="T239:AA239"/>
    <mergeCell ref="AB239:AJ239"/>
    <mergeCell ref="AG255:AJ255"/>
    <mergeCell ref="AB259:AF259"/>
    <mergeCell ref="AG259:AJ259"/>
    <mergeCell ref="AB263:AF263"/>
    <mergeCell ref="L246:O246"/>
    <mergeCell ref="P246:S246"/>
    <mergeCell ref="T246:W246"/>
    <mergeCell ref="AG247:AJ247"/>
    <mergeCell ref="AG248:AJ248"/>
    <mergeCell ref="AG249:AJ249"/>
    <mergeCell ref="L243:O243"/>
    <mergeCell ref="P243:S243"/>
    <mergeCell ref="T243:W243"/>
    <mergeCell ref="X243:AA243"/>
    <mergeCell ref="AB243:AF243"/>
    <mergeCell ref="AG243:AJ244"/>
    <mergeCell ref="AV243:AZ243"/>
    <mergeCell ref="BA243:BE243"/>
    <mergeCell ref="BF243:BJ243"/>
    <mergeCell ref="BK243:BO243"/>
    <mergeCell ref="BP243:BT243"/>
    <mergeCell ref="L244:O244"/>
    <mergeCell ref="P244:S244"/>
    <mergeCell ref="T244:W244"/>
    <mergeCell ref="X244:AA244"/>
    <mergeCell ref="AB244:AF244"/>
    <mergeCell ref="AV244:AZ244"/>
    <mergeCell ref="BA244:BE244"/>
    <mergeCell ref="BF244:BJ244"/>
    <mergeCell ref="BK244:BO244"/>
    <mergeCell ref="BP244:BT244"/>
    <mergeCell ref="AV245:AZ245"/>
    <mergeCell ref="BA245:BE245"/>
    <mergeCell ref="BF245:BJ245"/>
    <mergeCell ref="BK245:BO245"/>
    <mergeCell ref="BP245:BT245"/>
    <mergeCell ref="X246:AA246"/>
    <mergeCell ref="AB246:AF246"/>
    <mergeCell ref="AG246:AJ246"/>
    <mergeCell ref="AV246:AZ246"/>
    <mergeCell ref="BA246:BE246"/>
    <mergeCell ref="BF246:BJ246"/>
    <mergeCell ref="BK246:BO246"/>
    <mergeCell ref="BP246:BT246"/>
    <mergeCell ref="L247:O247"/>
    <mergeCell ref="P247:S247"/>
    <mergeCell ref="T247:W247"/>
    <mergeCell ref="X247:AA247"/>
    <mergeCell ref="AB247:AF247"/>
    <mergeCell ref="AV247:AZ247"/>
    <mergeCell ref="BA247:BE247"/>
    <mergeCell ref="BF247:BJ247"/>
    <mergeCell ref="BK247:BO247"/>
    <mergeCell ref="BP247:BT247"/>
    <mergeCell ref="L248:O248"/>
    <mergeCell ref="P248:S248"/>
    <mergeCell ref="T248:W248"/>
    <mergeCell ref="X248:AA248"/>
    <mergeCell ref="AB248:AF248"/>
    <mergeCell ref="AV248:AZ248"/>
    <mergeCell ref="BA248:BE248"/>
    <mergeCell ref="BF248:BJ248"/>
    <mergeCell ref="BK248:BO248"/>
    <mergeCell ref="BP248:BT248"/>
    <mergeCell ref="L249:O249"/>
    <mergeCell ref="P249:S249"/>
    <mergeCell ref="T249:W249"/>
    <mergeCell ref="X249:AA249"/>
    <mergeCell ref="AB249:AF249"/>
    <mergeCell ref="AV249:AZ249"/>
    <mergeCell ref="BA249:BE249"/>
    <mergeCell ref="BF249:BJ249"/>
    <mergeCell ref="BK249:BO249"/>
    <mergeCell ref="BP249:BT249"/>
    <mergeCell ref="L250:O250"/>
    <mergeCell ref="P250:S250"/>
    <mergeCell ref="T250:W250"/>
    <mergeCell ref="X250:AA250"/>
    <mergeCell ref="AB250:AF250"/>
    <mergeCell ref="AV250:AZ250"/>
    <mergeCell ref="BA250:BE250"/>
    <mergeCell ref="BF250:BJ250"/>
    <mergeCell ref="BK250:BO250"/>
    <mergeCell ref="BP250:BT250"/>
    <mergeCell ref="L251:O251"/>
    <mergeCell ref="P251:S251"/>
    <mergeCell ref="T251:W251"/>
    <mergeCell ref="X251:AA251"/>
    <mergeCell ref="AB251:AF251"/>
    <mergeCell ref="AG251:AJ251"/>
    <mergeCell ref="AV251:AZ251"/>
    <mergeCell ref="BA251:BE251"/>
    <mergeCell ref="BF251:BJ251"/>
    <mergeCell ref="BK251:BO251"/>
    <mergeCell ref="BP251:BT251"/>
    <mergeCell ref="AG252:AJ252"/>
    <mergeCell ref="AV252:AZ252"/>
    <mergeCell ref="BA252:BE252"/>
    <mergeCell ref="BP252:BT252"/>
    <mergeCell ref="L252:O252"/>
    <mergeCell ref="P252:S252"/>
    <mergeCell ref="T252:W252"/>
    <mergeCell ref="X252:AA252"/>
    <mergeCell ref="BF252:BJ252"/>
    <mergeCell ref="BK252:BO252"/>
    <mergeCell ref="AB252:AF252"/>
    <mergeCell ref="L253:O253"/>
    <mergeCell ref="P253:S253"/>
    <mergeCell ref="T253:W253"/>
    <mergeCell ref="X253:AA253"/>
    <mergeCell ref="AB253:AF253"/>
    <mergeCell ref="AG253:AJ253"/>
    <mergeCell ref="L254:O254"/>
    <mergeCell ref="P254:S254"/>
    <mergeCell ref="T254:W254"/>
    <mergeCell ref="X254:AA254"/>
    <mergeCell ref="AB254:AF254"/>
    <mergeCell ref="AG254:AJ254"/>
    <mergeCell ref="AV254:AZ254"/>
    <mergeCell ref="BA254:BE254"/>
    <mergeCell ref="BF254:BJ254"/>
    <mergeCell ref="BK254:BO254"/>
    <mergeCell ref="BP254:BT254"/>
    <mergeCell ref="L255:O255"/>
    <mergeCell ref="P255:S255"/>
    <mergeCell ref="T255:W255"/>
    <mergeCell ref="X255:AA255"/>
    <mergeCell ref="AB255:AF255"/>
    <mergeCell ref="AV255:AZ255"/>
    <mergeCell ref="BA255:BE255"/>
    <mergeCell ref="BF255:BJ255"/>
    <mergeCell ref="BK255:BO255"/>
    <mergeCell ref="BP255:BT255"/>
    <mergeCell ref="BA256:BE256"/>
    <mergeCell ref="BF256:BJ256"/>
    <mergeCell ref="BK256:BO256"/>
    <mergeCell ref="BP256:BT256"/>
    <mergeCell ref="BA257:BE257"/>
    <mergeCell ref="L257:O257"/>
    <mergeCell ref="P257:S257"/>
    <mergeCell ref="T257:W257"/>
    <mergeCell ref="X257:AA257"/>
    <mergeCell ref="BF257:BJ257"/>
    <mergeCell ref="BK257:BO257"/>
    <mergeCell ref="BP257:BT257"/>
    <mergeCell ref="L258:O258"/>
    <mergeCell ref="P258:S258"/>
    <mergeCell ref="T258:W258"/>
    <mergeCell ref="X258:AA258"/>
    <mergeCell ref="AB257:AF257"/>
    <mergeCell ref="AG257:AJ257"/>
    <mergeCell ref="AV257:AZ257"/>
    <mergeCell ref="BK258:BO258"/>
    <mergeCell ref="BP258:BT258"/>
    <mergeCell ref="BA258:BE258"/>
    <mergeCell ref="BF258:BJ258"/>
    <mergeCell ref="AB258:AF258"/>
    <mergeCell ref="AG258:AJ258"/>
    <mergeCell ref="AV258:AZ258"/>
    <mergeCell ref="L259:O259"/>
    <mergeCell ref="P259:S259"/>
    <mergeCell ref="L260:O260"/>
    <mergeCell ref="P260:S260"/>
    <mergeCell ref="T260:W260"/>
    <mergeCell ref="X260:AA260"/>
    <mergeCell ref="T259:W259"/>
    <mergeCell ref="X259:AA259"/>
    <mergeCell ref="L261:O261"/>
    <mergeCell ref="P261:S261"/>
    <mergeCell ref="T261:W261"/>
    <mergeCell ref="X261:AA261"/>
    <mergeCell ref="BF261:BJ261"/>
    <mergeCell ref="AB260:AF260"/>
    <mergeCell ref="AG260:AJ260"/>
    <mergeCell ref="BK261:BO261"/>
    <mergeCell ref="BP261:BT261"/>
    <mergeCell ref="L262:O262"/>
    <mergeCell ref="P262:S262"/>
    <mergeCell ref="T262:W262"/>
    <mergeCell ref="X262:AA262"/>
    <mergeCell ref="AB261:AF261"/>
    <mergeCell ref="AG261:AJ261"/>
    <mergeCell ref="AV261:AZ261"/>
    <mergeCell ref="BA261:BE261"/>
    <mergeCell ref="AG263:AJ263"/>
    <mergeCell ref="BK262:BO262"/>
    <mergeCell ref="BP262:BT262"/>
    <mergeCell ref="BA262:BE262"/>
    <mergeCell ref="BF262:BJ262"/>
    <mergeCell ref="AB262:AF262"/>
    <mergeCell ref="AG262:AJ262"/>
    <mergeCell ref="AV262:AZ262"/>
    <mergeCell ref="AB264:AF264"/>
    <mergeCell ref="AG264:AJ264"/>
    <mergeCell ref="L263:O263"/>
    <mergeCell ref="P263:S263"/>
    <mergeCell ref="L264:O264"/>
    <mergeCell ref="P264:S264"/>
    <mergeCell ref="T264:W264"/>
    <mergeCell ref="X264:AA264"/>
    <mergeCell ref="T263:W263"/>
    <mergeCell ref="X263:AA263"/>
    <mergeCell ref="AV264:AZ264"/>
    <mergeCell ref="BA264:BE264"/>
    <mergeCell ref="BF264:BJ264"/>
    <mergeCell ref="BK264:BO264"/>
    <mergeCell ref="BP264:BT264"/>
    <mergeCell ref="L265:O265"/>
    <mergeCell ref="P265:S265"/>
    <mergeCell ref="T265:W265"/>
    <mergeCell ref="X265:AA265"/>
    <mergeCell ref="AB265:AF265"/>
    <mergeCell ref="AG265:AJ265"/>
    <mergeCell ref="AV265:AZ265"/>
    <mergeCell ref="BA265:BE265"/>
    <mergeCell ref="BF265:BJ265"/>
    <mergeCell ref="BK265:BO265"/>
    <mergeCell ref="BP265:BT265"/>
    <mergeCell ref="L266:O266"/>
    <mergeCell ref="P266:S266"/>
    <mergeCell ref="T266:W266"/>
    <mergeCell ref="X266:AA266"/>
    <mergeCell ref="AB266:AF266"/>
    <mergeCell ref="AG266:AJ266"/>
    <mergeCell ref="AV266:AZ266"/>
    <mergeCell ref="BA266:BE266"/>
    <mergeCell ref="BF266:BJ266"/>
    <mergeCell ref="BK266:BO266"/>
    <mergeCell ref="BP266:BT266"/>
    <mergeCell ref="L267:O267"/>
    <mergeCell ref="P267:S267"/>
    <mergeCell ref="T267:W267"/>
    <mergeCell ref="X267:AA267"/>
    <mergeCell ref="AB267:AF267"/>
    <mergeCell ref="AG267:AJ267"/>
    <mergeCell ref="AV267:AZ267"/>
    <mergeCell ref="BA267:BE267"/>
    <mergeCell ref="BF267:BJ267"/>
    <mergeCell ref="BK267:BO267"/>
    <mergeCell ref="BP267:BT267"/>
    <mergeCell ref="L268:O268"/>
    <mergeCell ref="P268:S268"/>
    <mergeCell ref="T268:W268"/>
    <mergeCell ref="X268:AA268"/>
    <mergeCell ref="AB268:AF268"/>
    <mergeCell ref="AG268:AJ268"/>
    <mergeCell ref="AV268:AZ268"/>
    <mergeCell ref="BA268:BE268"/>
    <mergeCell ref="BF268:BJ268"/>
    <mergeCell ref="BK268:BO268"/>
    <mergeCell ref="BP268:BT268"/>
    <mergeCell ref="L275:O275"/>
    <mergeCell ref="P275:S275"/>
    <mergeCell ref="T275:W275"/>
    <mergeCell ref="X275:AA275"/>
    <mergeCell ref="AB275:AF275"/>
    <mergeCell ref="AG275:AJ276"/>
    <mergeCell ref="L276:O276"/>
    <mergeCell ref="P276:S276"/>
    <mergeCell ref="T276:W276"/>
    <mergeCell ref="X276:AA276"/>
    <mergeCell ref="AB276:AF276"/>
    <mergeCell ref="L278:O278"/>
    <mergeCell ref="P278:S278"/>
    <mergeCell ref="T278:W278"/>
    <mergeCell ref="X278:AA278"/>
    <mergeCell ref="AB280:AF280"/>
    <mergeCell ref="AG280:AJ280"/>
    <mergeCell ref="L279:O279"/>
    <mergeCell ref="P279:S279"/>
    <mergeCell ref="T279:W279"/>
    <mergeCell ref="X279:AA279"/>
    <mergeCell ref="AB278:AF278"/>
    <mergeCell ref="AG278:AJ278"/>
    <mergeCell ref="AB279:AF279"/>
    <mergeCell ref="AG279:AJ279"/>
    <mergeCell ref="AB281:AF281"/>
    <mergeCell ref="AG281:AJ281"/>
    <mergeCell ref="L280:O280"/>
    <mergeCell ref="P280:S280"/>
    <mergeCell ref="L281:O281"/>
    <mergeCell ref="P281:S281"/>
    <mergeCell ref="T281:W281"/>
    <mergeCell ref="X281:AA281"/>
    <mergeCell ref="T280:W280"/>
    <mergeCell ref="X280:AA280"/>
    <mergeCell ref="L282:O282"/>
    <mergeCell ref="P282:S282"/>
    <mergeCell ref="T282:W282"/>
    <mergeCell ref="X282:AA282"/>
    <mergeCell ref="AB284:AF284"/>
    <mergeCell ref="AG284:AJ284"/>
    <mergeCell ref="L283:O283"/>
    <mergeCell ref="P283:S283"/>
    <mergeCell ref="T283:W283"/>
    <mergeCell ref="X283:AA283"/>
    <mergeCell ref="AB282:AF282"/>
    <mergeCell ref="AG282:AJ282"/>
    <mergeCell ref="AB283:AF283"/>
    <mergeCell ref="AG283:AJ283"/>
    <mergeCell ref="AB285:AF285"/>
    <mergeCell ref="AG285:AJ285"/>
    <mergeCell ref="L284:O284"/>
    <mergeCell ref="P284:S284"/>
    <mergeCell ref="L285:O285"/>
    <mergeCell ref="P285:S285"/>
    <mergeCell ref="T285:W285"/>
    <mergeCell ref="X285:AA285"/>
    <mergeCell ref="T284:W284"/>
    <mergeCell ref="X284:AA284"/>
    <mergeCell ref="L286:O286"/>
    <mergeCell ref="P286:S286"/>
    <mergeCell ref="T286:W286"/>
    <mergeCell ref="X286:AA286"/>
    <mergeCell ref="AB289:AF289"/>
    <mergeCell ref="AG289:AJ289"/>
    <mergeCell ref="L288:O288"/>
    <mergeCell ref="P288:S288"/>
    <mergeCell ref="T288:W288"/>
    <mergeCell ref="X288:AA288"/>
    <mergeCell ref="AB286:AF286"/>
    <mergeCell ref="AG286:AJ286"/>
    <mergeCell ref="AB288:AF288"/>
    <mergeCell ref="AG288:AJ288"/>
    <mergeCell ref="AB290:AF290"/>
    <mergeCell ref="AG290:AJ290"/>
    <mergeCell ref="L289:O289"/>
    <mergeCell ref="P289:S289"/>
    <mergeCell ref="L290:O290"/>
    <mergeCell ref="P290:S290"/>
    <mergeCell ref="T290:W290"/>
    <mergeCell ref="X290:AA290"/>
    <mergeCell ref="T289:W289"/>
    <mergeCell ref="X289:AA289"/>
    <mergeCell ref="L291:O291"/>
    <mergeCell ref="P291:S291"/>
    <mergeCell ref="T291:W291"/>
    <mergeCell ref="X291:AA291"/>
    <mergeCell ref="AB293:AF293"/>
    <mergeCell ref="AG293:AJ293"/>
    <mergeCell ref="L292:O292"/>
    <mergeCell ref="P292:S292"/>
    <mergeCell ref="T292:W292"/>
    <mergeCell ref="X292:AA292"/>
    <mergeCell ref="AB291:AF291"/>
    <mergeCell ref="AG291:AJ291"/>
    <mergeCell ref="AB292:AF292"/>
    <mergeCell ref="AG292:AJ292"/>
    <mergeCell ref="AB294:AF294"/>
    <mergeCell ref="AG294:AJ294"/>
    <mergeCell ref="L293:O293"/>
    <mergeCell ref="P293:S293"/>
    <mergeCell ref="L294:O294"/>
    <mergeCell ref="P294:S294"/>
    <mergeCell ref="T294:W294"/>
    <mergeCell ref="X294:AA294"/>
    <mergeCell ref="T293:W293"/>
    <mergeCell ref="X293:AA293"/>
    <mergeCell ref="AG295:AJ295"/>
    <mergeCell ref="L296:O296"/>
    <mergeCell ref="P296:S296"/>
    <mergeCell ref="T296:W296"/>
    <mergeCell ref="X296:AA296"/>
    <mergeCell ref="AB296:AF296"/>
    <mergeCell ref="AG296:AJ296"/>
    <mergeCell ref="L295:O295"/>
    <mergeCell ref="P295:S295"/>
    <mergeCell ref="T295:W295"/>
    <mergeCell ref="X297:AA297"/>
    <mergeCell ref="AB295:AF295"/>
    <mergeCell ref="X295:AA295"/>
    <mergeCell ref="X299:AA299"/>
    <mergeCell ref="AB297:AF297"/>
    <mergeCell ref="AB299:AF299"/>
    <mergeCell ref="AG297:AJ297"/>
    <mergeCell ref="L298:O298"/>
    <mergeCell ref="P298:S298"/>
    <mergeCell ref="T298:W298"/>
    <mergeCell ref="X298:AA298"/>
    <mergeCell ref="AB298:AF298"/>
    <mergeCell ref="AG298:AJ298"/>
    <mergeCell ref="L297:O297"/>
    <mergeCell ref="P297:S297"/>
    <mergeCell ref="T297:W297"/>
    <mergeCell ref="AG299:AJ299"/>
    <mergeCell ref="K306:O306"/>
    <mergeCell ref="P306:T306"/>
    <mergeCell ref="U306:Y306"/>
    <mergeCell ref="Z306:AE306"/>
    <mergeCell ref="AF306:AJ306"/>
    <mergeCell ref="L299:O299"/>
    <mergeCell ref="P299:S299"/>
    <mergeCell ref="T299:W299"/>
    <mergeCell ref="AV306:AZ306"/>
    <mergeCell ref="BA306:BE306"/>
    <mergeCell ref="BF306:BJ306"/>
    <mergeCell ref="BK306:BO306"/>
    <mergeCell ref="BP306:BT306"/>
    <mergeCell ref="K307:O307"/>
    <mergeCell ref="P307:T307"/>
    <mergeCell ref="U307:Y307"/>
    <mergeCell ref="Z307:AE307"/>
    <mergeCell ref="AF307:AJ307"/>
    <mergeCell ref="AV307:AZ307"/>
    <mergeCell ref="BA307:BE307"/>
    <mergeCell ref="BF307:BJ307"/>
    <mergeCell ref="BK307:BO307"/>
    <mergeCell ref="BP307:BT307"/>
    <mergeCell ref="K308:O308"/>
    <mergeCell ref="P308:T308"/>
    <mergeCell ref="U308:Y308"/>
    <mergeCell ref="Z308:AE308"/>
    <mergeCell ref="AF308:AJ308"/>
    <mergeCell ref="AV308:AZ308"/>
    <mergeCell ref="BA308:BE308"/>
    <mergeCell ref="BF308:BJ308"/>
    <mergeCell ref="BK308:BO308"/>
    <mergeCell ref="BP308:BT308"/>
    <mergeCell ref="K309:O309"/>
    <mergeCell ref="P309:T309"/>
    <mergeCell ref="U309:Y309"/>
    <mergeCell ref="Z309:AE309"/>
    <mergeCell ref="AF309:AJ309"/>
    <mergeCell ref="AV309:AZ309"/>
    <mergeCell ref="BA309:BE309"/>
    <mergeCell ref="BF309:BJ309"/>
    <mergeCell ref="BK309:BO309"/>
    <mergeCell ref="BP309:BT309"/>
    <mergeCell ref="K310:O310"/>
    <mergeCell ref="P310:T310"/>
    <mergeCell ref="U310:Y310"/>
    <mergeCell ref="Z310:AE310"/>
    <mergeCell ref="AF310:AJ310"/>
    <mergeCell ref="AV310:AZ310"/>
    <mergeCell ref="BA310:BE310"/>
    <mergeCell ref="BF310:BJ310"/>
    <mergeCell ref="BK310:BO310"/>
    <mergeCell ref="BP310:BT310"/>
    <mergeCell ref="K311:O311"/>
    <mergeCell ref="P311:T311"/>
    <mergeCell ref="U311:Y311"/>
    <mergeCell ref="Z311:AE311"/>
    <mergeCell ref="AF311:AJ311"/>
    <mergeCell ref="AV311:AZ311"/>
    <mergeCell ref="BA311:BE311"/>
    <mergeCell ref="BF311:BJ311"/>
    <mergeCell ref="BK311:BO311"/>
    <mergeCell ref="BP311:BT311"/>
    <mergeCell ref="K312:O312"/>
    <mergeCell ref="P312:T312"/>
    <mergeCell ref="U312:Y312"/>
    <mergeCell ref="Z312:AE312"/>
    <mergeCell ref="AF312:AJ312"/>
    <mergeCell ref="AV312:AZ312"/>
    <mergeCell ref="BA312:BE312"/>
    <mergeCell ref="BF312:BJ312"/>
    <mergeCell ref="BK312:BO312"/>
    <mergeCell ref="BP312:BT312"/>
    <mergeCell ref="K313:O313"/>
    <mergeCell ref="P313:T313"/>
    <mergeCell ref="U313:Y313"/>
    <mergeCell ref="Z313:AE313"/>
    <mergeCell ref="AF313:AJ313"/>
    <mergeCell ref="AV313:AZ313"/>
    <mergeCell ref="BA313:BE313"/>
    <mergeCell ref="BF313:BJ313"/>
    <mergeCell ref="BK313:BO313"/>
    <mergeCell ref="BP313:BT313"/>
    <mergeCell ref="K314:O314"/>
    <mergeCell ref="P314:T314"/>
    <mergeCell ref="U314:Y314"/>
    <mergeCell ref="Z314:AE314"/>
    <mergeCell ref="AF314:AJ314"/>
    <mergeCell ref="AV314:AZ314"/>
    <mergeCell ref="BA314:BE314"/>
    <mergeCell ref="BF314:BJ314"/>
    <mergeCell ref="BK314:BO314"/>
    <mergeCell ref="BP314:BT314"/>
    <mergeCell ref="K315:O315"/>
    <mergeCell ref="P315:T315"/>
    <mergeCell ref="U315:Y315"/>
    <mergeCell ref="Z315:AE315"/>
    <mergeCell ref="AF315:AJ315"/>
    <mergeCell ref="AV315:AZ315"/>
    <mergeCell ref="BA315:BE315"/>
    <mergeCell ref="BF315:BJ315"/>
    <mergeCell ref="BK315:BO315"/>
    <mergeCell ref="BP315:BT315"/>
    <mergeCell ref="K316:O316"/>
    <mergeCell ref="P316:T316"/>
    <mergeCell ref="U316:Y316"/>
    <mergeCell ref="Z316:AE316"/>
    <mergeCell ref="AF316:AJ316"/>
    <mergeCell ref="AV316:AZ316"/>
    <mergeCell ref="BA316:BE316"/>
    <mergeCell ref="BF316:BJ316"/>
    <mergeCell ref="BK316:BO316"/>
    <mergeCell ref="BP316:BT316"/>
    <mergeCell ref="K317:O317"/>
    <mergeCell ref="P317:T317"/>
    <mergeCell ref="U317:Y317"/>
    <mergeCell ref="Z317:AE317"/>
    <mergeCell ref="AF317:AJ317"/>
    <mergeCell ref="K318:O318"/>
    <mergeCell ref="P318:T318"/>
    <mergeCell ref="U318:Y318"/>
    <mergeCell ref="Z318:AE318"/>
    <mergeCell ref="AF318:AJ318"/>
    <mergeCell ref="AV318:AZ318"/>
    <mergeCell ref="BA318:BE318"/>
    <mergeCell ref="BF318:BJ318"/>
    <mergeCell ref="BK318:BO318"/>
    <mergeCell ref="BP318:BT318"/>
    <mergeCell ref="K319:O319"/>
    <mergeCell ref="P319:T319"/>
    <mergeCell ref="U319:Y319"/>
    <mergeCell ref="Z319:AE319"/>
    <mergeCell ref="AF319:AJ319"/>
    <mergeCell ref="AV319:AZ319"/>
    <mergeCell ref="BA319:BE319"/>
    <mergeCell ref="BF319:BJ319"/>
    <mergeCell ref="BK319:BO319"/>
    <mergeCell ref="BP319:BT319"/>
    <mergeCell ref="K320:O320"/>
    <mergeCell ref="P320:T320"/>
    <mergeCell ref="U320:Y320"/>
    <mergeCell ref="Z320:AE320"/>
    <mergeCell ref="AF320:AJ320"/>
    <mergeCell ref="AV320:AZ320"/>
    <mergeCell ref="BA320:BE320"/>
    <mergeCell ref="BF320:BJ320"/>
    <mergeCell ref="BK320:BO320"/>
    <mergeCell ref="BP320:BT320"/>
    <mergeCell ref="K321:O321"/>
    <mergeCell ref="P321:T321"/>
    <mergeCell ref="U321:Y321"/>
    <mergeCell ref="Z321:AE321"/>
    <mergeCell ref="AF321:AJ321"/>
    <mergeCell ref="AV321:AZ321"/>
    <mergeCell ref="BA321:BE321"/>
    <mergeCell ref="BF321:BJ321"/>
    <mergeCell ref="BK321:BO321"/>
    <mergeCell ref="BP321:BT321"/>
    <mergeCell ref="K322:O322"/>
    <mergeCell ref="P322:T322"/>
    <mergeCell ref="U322:Y322"/>
    <mergeCell ref="Z322:AE322"/>
    <mergeCell ref="AF322:AJ322"/>
    <mergeCell ref="AF323:AJ323"/>
    <mergeCell ref="K324:O324"/>
    <mergeCell ref="P324:T324"/>
    <mergeCell ref="U324:Y324"/>
    <mergeCell ref="Z324:AE324"/>
    <mergeCell ref="AF324:AJ324"/>
    <mergeCell ref="K323:O323"/>
    <mergeCell ref="P323:T323"/>
    <mergeCell ref="U323:Y323"/>
    <mergeCell ref="Z323:AE323"/>
    <mergeCell ref="AV324:AZ324"/>
    <mergeCell ref="BA324:BE324"/>
    <mergeCell ref="BF324:BJ324"/>
    <mergeCell ref="BK324:BO324"/>
    <mergeCell ref="BP324:BT324"/>
    <mergeCell ref="K325:O325"/>
    <mergeCell ref="P325:T325"/>
    <mergeCell ref="U325:Y325"/>
    <mergeCell ref="Z325:AE325"/>
    <mergeCell ref="AF325:AJ325"/>
    <mergeCell ref="AV325:AZ325"/>
    <mergeCell ref="BA325:BE325"/>
    <mergeCell ref="BF325:BJ325"/>
    <mergeCell ref="BK325:BO325"/>
    <mergeCell ref="BP325:BT325"/>
    <mergeCell ref="K326:O326"/>
    <mergeCell ref="P326:T326"/>
    <mergeCell ref="U326:Y326"/>
    <mergeCell ref="Z326:AE326"/>
    <mergeCell ref="AF326:AJ326"/>
    <mergeCell ref="AV326:AZ326"/>
    <mergeCell ref="BA326:BE326"/>
    <mergeCell ref="BF326:BJ326"/>
    <mergeCell ref="BK326:BO326"/>
    <mergeCell ref="BP326:BT326"/>
    <mergeCell ref="K327:O327"/>
    <mergeCell ref="P327:T327"/>
    <mergeCell ref="U327:Y327"/>
    <mergeCell ref="Z327:AE327"/>
    <mergeCell ref="AF327:AJ327"/>
    <mergeCell ref="AV327:AZ327"/>
    <mergeCell ref="BA327:BE327"/>
    <mergeCell ref="BF327:BJ327"/>
    <mergeCell ref="BK327:BO327"/>
    <mergeCell ref="BP327:BT327"/>
    <mergeCell ref="K328:O328"/>
    <mergeCell ref="P328:T328"/>
    <mergeCell ref="U328:Y328"/>
    <mergeCell ref="Z328:AE328"/>
    <mergeCell ref="AF328:AJ328"/>
    <mergeCell ref="AV328:AZ328"/>
    <mergeCell ref="BA328:BE328"/>
    <mergeCell ref="BF328:BJ328"/>
    <mergeCell ref="BK328:BO328"/>
    <mergeCell ref="BP328:BT328"/>
    <mergeCell ref="K329:O329"/>
    <mergeCell ref="P329:T329"/>
    <mergeCell ref="U329:Y329"/>
    <mergeCell ref="Z329:AE329"/>
    <mergeCell ref="AF329:AJ329"/>
    <mergeCell ref="AV329:AZ329"/>
    <mergeCell ref="BA329:BE329"/>
    <mergeCell ref="BF329:BJ329"/>
    <mergeCell ref="BK329:BO329"/>
    <mergeCell ref="BP329:BT329"/>
    <mergeCell ref="K330:O330"/>
    <mergeCell ref="P330:T330"/>
    <mergeCell ref="U330:Y330"/>
    <mergeCell ref="Z330:AE330"/>
    <mergeCell ref="AF330:AJ330"/>
    <mergeCell ref="AV330:AZ330"/>
    <mergeCell ref="BA330:BE330"/>
    <mergeCell ref="BF330:BJ330"/>
    <mergeCell ref="BK330:BO330"/>
    <mergeCell ref="BP330:BT330"/>
    <mergeCell ref="T336:U336"/>
    <mergeCell ref="W336:AB336"/>
    <mergeCell ref="AE336:AJ336"/>
    <mergeCell ref="BH336:BM336"/>
    <mergeCell ref="BO336:BT336"/>
    <mergeCell ref="W337:AB337"/>
    <mergeCell ref="AE337:AJ337"/>
    <mergeCell ref="T338:U338"/>
    <mergeCell ref="W338:AB338"/>
    <mergeCell ref="AE338:AJ338"/>
    <mergeCell ref="BH338:BM338"/>
    <mergeCell ref="BO345:BT345"/>
    <mergeCell ref="BO338:BT338"/>
    <mergeCell ref="W339:AB339"/>
    <mergeCell ref="AE339:AJ339"/>
    <mergeCell ref="W340:AB340"/>
    <mergeCell ref="AE340:AJ340"/>
    <mergeCell ref="W341:AB341"/>
    <mergeCell ref="AE341:AJ341"/>
    <mergeCell ref="W344:AB344"/>
    <mergeCell ref="AE344:AJ344"/>
    <mergeCell ref="W345:AB345"/>
    <mergeCell ref="AE345:AJ345"/>
    <mergeCell ref="T443:Z443"/>
    <mergeCell ref="W349:Y349"/>
    <mergeCell ref="Z349:AC349"/>
    <mergeCell ref="BH345:BM345"/>
    <mergeCell ref="W353:Y353"/>
    <mergeCell ref="Z353:AC353"/>
    <mergeCell ref="W355:AC355"/>
    <mergeCell ref="AE355:AJ355"/>
    <mergeCell ref="O350:R350"/>
    <mergeCell ref="O351:R351"/>
    <mergeCell ref="W356:AC356"/>
    <mergeCell ref="W357:AC357"/>
    <mergeCell ref="W358:AC358"/>
    <mergeCell ref="Z350:AC350"/>
    <mergeCell ref="O353:R353"/>
    <mergeCell ref="W513:AB513"/>
    <mergeCell ref="AE513:AJ513"/>
    <mergeCell ref="BH513:BM513"/>
    <mergeCell ref="BO513:BT513"/>
    <mergeCell ref="W516:AB516"/>
    <mergeCell ref="AE516:AJ516"/>
    <mergeCell ref="W517:AB517"/>
    <mergeCell ref="AE517:AJ517"/>
    <mergeCell ref="W518:AB518"/>
    <mergeCell ref="AE518:AJ518"/>
    <mergeCell ref="W519:AB519"/>
    <mergeCell ref="AE519:AJ519"/>
    <mergeCell ref="W520:AB520"/>
    <mergeCell ref="AE520:AJ520"/>
    <mergeCell ref="W521:AB521"/>
    <mergeCell ref="AE521:AJ521"/>
    <mergeCell ref="W522:AB522"/>
    <mergeCell ref="AE522:AJ522"/>
    <mergeCell ref="W523:AB523"/>
    <mergeCell ref="AE523:AJ523"/>
    <mergeCell ref="W524:AB524"/>
    <mergeCell ref="AE524:AJ524"/>
    <mergeCell ref="W525:AB525"/>
    <mergeCell ref="AE525:AJ525"/>
    <mergeCell ref="W526:AB526"/>
    <mergeCell ref="AE526:AJ526"/>
    <mergeCell ref="W527:AB527"/>
    <mergeCell ref="AE527:AJ527"/>
    <mergeCell ref="W528:AB528"/>
    <mergeCell ref="AE528:AJ528"/>
    <mergeCell ref="W529:AB529"/>
    <mergeCell ref="AE529:AJ529"/>
    <mergeCell ref="W530:AB530"/>
    <mergeCell ref="AE530:AJ530"/>
    <mergeCell ref="W531:AB531"/>
    <mergeCell ref="AE531:AJ531"/>
    <mergeCell ref="W536:AB536"/>
    <mergeCell ref="AE536:AJ536"/>
    <mergeCell ref="W537:AB537"/>
    <mergeCell ref="AE537:AJ537"/>
    <mergeCell ref="W538:AB538"/>
    <mergeCell ref="AE538:AJ538"/>
    <mergeCell ref="W539:AB539"/>
    <mergeCell ref="AE539:AJ539"/>
    <mergeCell ref="W542:AB542"/>
    <mergeCell ref="AE542:AJ542"/>
    <mergeCell ref="AE543:AJ543"/>
    <mergeCell ref="AE544:AJ544"/>
    <mergeCell ref="AE545:AJ545"/>
    <mergeCell ref="AE546:AJ546"/>
    <mergeCell ref="AE547:AJ547"/>
    <mergeCell ref="AE548:AJ548"/>
    <mergeCell ref="AE549:AJ549"/>
    <mergeCell ref="AE550:AJ550"/>
    <mergeCell ref="AE551:AJ551"/>
    <mergeCell ref="X552:AJ552"/>
    <mergeCell ref="AE553:AJ553"/>
    <mergeCell ref="W554:AB554"/>
    <mergeCell ref="AE554:AJ554"/>
    <mergeCell ref="W555:AB555"/>
    <mergeCell ref="AE555:AJ555"/>
    <mergeCell ref="W556:AB556"/>
    <mergeCell ref="AE556:AJ556"/>
    <mergeCell ref="W557:AB557"/>
    <mergeCell ref="AE557:AJ557"/>
    <mergeCell ref="W558:AB558"/>
    <mergeCell ref="AE558:AJ558"/>
    <mergeCell ref="W559:AB559"/>
    <mergeCell ref="AE559:AJ559"/>
    <mergeCell ref="C563:AJ563"/>
    <mergeCell ref="AN563:BT563"/>
    <mergeCell ref="C564:AJ564"/>
    <mergeCell ref="AN564:BT564"/>
    <mergeCell ref="C565:AJ565"/>
    <mergeCell ref="AN565:BT565"/>
    <mergeCell ref="D567:AJ567"/>
    <mergeCell ref="C572:M572"/>
    <mergeCell ref="N572:S572"/>
    <mergeCell ref="T572:AC572"/>
    <mergeCell ref="AE572:AJ572"/>
    <mergeCell ref="C573:M573"/>
    <mergeCell ref="N573:S573"/>
    <mergeCell ref="T573:AC573"/>
    <mergeCell ref="AE573:AJ573"/>
    <mergeCell ref="C574:M574"/>
    <mergeCell ref="N574:S574"/>
    <mergeCell ref="T574:AC574"/>
    <mergeCell ref="AE574:AJ574"/>
    <mergeCell ref="C575:M575"/>
    <mergeCell ref="N575:S575"/>
    <mergeCell ref="T575:AC575"/>
    <mergeCell ref="AE575:AJ575"/>
    <mergeCell ref="C576:M576"/>
    <mergeCell ref="N576:S576"/>
    <mergeCell ref="T576:AC576"/>
    <mergeCell ref="AE576:AJ576"/>
    <mergeCell ref="C577:M577"/>
    <mergeCell ref="N577:S577"/>
    <mergeCell ref="T577:AC577"/>
    <mergeCell ref="AE577:AJ577"/>
    <mergeCell ref="C580:M580"/>
    <mergeCell ref="N580:S580"/>
    <mergeCell ref="T580:AC580"/>
    <mergeCell ref="AE580:AJ580"/>
    <mergeCell ref="C581:M581"/>
    <mergeCell ref="N581:S581"/>
    <mergeCell ref="T581:AC581"/>
    <mergeCell ref="AE581:AJ581"/>
    <mergeCell ref="C582:M582"/>
    <mergeCell ref="N582:S582"/>
    <mergeCell ref="T582:AC582"/>
    <mergeCell ref="AE582:AJ582"/>
    <mergeCell ref="C583:M583"/>
    <mergeCell ref="N583:S583"/>
    <mergeCell ref="T583:AC583"/>
    <mergeCell ref="AE583:AJ583"/>
    <mergeCell ref="C584:M584"/>
    <mergeCell ref="N584:S584"/>
    <mergeCell ref="T584:AC584"/>
    <mergeCell ref="AE584:AJ584"/>
    <mergeCell ref="C585:M585"/>
    <mergeCell ref="N585:S585"/>
    <mergeCell ref="T585:AC585"/>
    <mergeCell ref="AE585:AJ585"/>
    <mergeCell ref="C586:M586"/>
    <mergeCell ref="N586:S586"/>
    <mergeCell ref="T586:AC586"/>
    <mergeCell ref="AE586:AJ586"/>
    <mergeCell ref="C589:AJ589"/>
    <mergeCell ref="C591:Q591"/>
    <mergeCell ref="S591:U591"/>
    <mergeCell ref="W591:AB591"/>
    <mergeCell ref="AD591:AJ591"/>
    <mergeCell ref="C593:Q593"/>
    <mergeCell ref="S593:U593"/>
    <mergeCell ref="W593:AB593"/>
    <mergeCell ref="AE593:AJ593"/>
    <mergeCell ref="C594:Q594"/>
    <mergeCell ref="C595:Q595"/>
    <mergeCell ref="S595:U595"/>
    <mergeCell ref="W595:AB595"/>
    <mergeCell ref="AE595:AJ595"/>
    <mergeCell ref="C596:Q596"/>
    <mergeCell ref="S596:U596"/>
    <mergeCell ref="W596:AB596"/>
    <mergeCell ref="AE596:AJ596"/>
    <mergeCell ref="C597:Q597"/>
    <mergeCell ref="C598:Q598"/>
    <mergeCell ref="S598:U598"/>
    <mergeCell ref="W598:AB598"/>
    <mergeCell ref="AE598:AJ598"/>
    <mergeCell ref="C599:Q599"/>
    <mergeCell ref="S599:U599"/>
    <mergeCell ref="W599:AB599"/>
    <mergeCell ref="AE599:AJ599"/>
    <mergeCell ref="C601:Q601"/>
    <mergeCell ref="C602:Q602"/>
    <mergeCell ref="S602:U602"/>
    <mergeCell ref="W602:AB602"/>
    <mergeCell ref="AE602:AJ602"/>
    <mergeCell ref="C603:Q603"/>
    <mergeCell ref="S603:U603"/>
    <mergeCell ref="W603:AB603"/>
    <mergeCell ref="AE603:AJ603"/>
    <mergeCell ref="C604:Q604"/>
    <mergeCell ref="S604:U604"/>
    <mergeCell ref="W604:AB604"/>
    <mergeCell ref="AE604:AJ604"/>
    <mergeCell ref="C608:Q608"/>
    <mergeCell ref="C609:Q609"/>
    <mergeCell ref="C610:Q610"/>
    <mergeCell ref="S610:U610"/>
    <mergeCell ref="W610:AB610"/>
    <mergeCell ref="AE610:AJ610"/>
    <mergeCell ref="C611:Q611"/>
    <mergeCell ref="S611:U611"/>
    <mergeCell ref="W611:AB611"/>
    <mergeCell ref="AE611:AJ611"/>
    <mergeCell ref="C612:Q612"/>
    <mergeCell ref="C613:Q613"/>
    <mergeCell ref="S613:U613"/>
    <mergeCell ref="W613:AB613"/>
    <mergeCell ref="AE613:AJ613"/>
    <mergeCell ref="C614:Q614"/>
    <mergeCell ref="S614:U614"/>
    <mergeCell ref="W614:AB614"/>
    <mergeCell ref="AE614:AJ614"/>
    <mergeCell ref="C619:AJ619"/>
    <mergeCell ref="AN619:BT619"/>
    <mergeCell ref="C615:Q615"/>
    <mergeCell ref="S615:U615"/>
    <mergeCell ref="W615:AB615"/>
    <mergeCell ref="AE615:AJ615"/>
    <mergeCell ref="C37:BU39"/>
    <mergeCell ref="C40:BU42"/>
    <mergeCell ref="C81:BU82"/>
    <mergeCell ref="C43:BU44"/>
    <mergeCell ref="C50:BU51"/>
    <mergeCell ref="C52:BU53"/>
    <mergeCell ref="C60:BU61"/>
    <mergeCell ref="C124:BU125"/>
    <mergeCell ref="D126:BU126"/>
    <mergeCell ref="D127:BU127"/>
    <mergeCell ref="D117:BU117"/>
    <mergeCell ref="D118:BU118"/>
    <mergeCell ref="D119:BU119"/>
    <mergeCell ref="D120:BU120"/>
    <mergeCell ref="A8:BU8"/>
    <mergeCell ref="A7:BU7"/>
    <mergeCell ref="C77:BU77"/>
    <mergeCell ref="C121:BU122"/>
    <mergeCell ref="C102:BU103"/>
    <mergeCell ref="C107:BU107"/>
    <mergeCell ref="C108:BU108"/>
    <mergeCell ref="C113:BU116"/>
    <mergeCell ref="C71:K71"/>
    <mergeCell ref="C66:BU69"/>
    <mergeCell ref="BV265:CB265"/>
    <mergeCell ref="AA159:AB159"/>
    <mergeCell ref="C171:R171"/>
    <mergeCell ref="C176:R176"/>
    <mergeCell ref="AE177:AJ177"/>
    <mergeCell ref="AE170:AJ170"/>
    <mergeCell ref="W169:AB169"/>
    <mergeCell ref="AH182:AJ182"/>
    <mergeCell ref="AH183:AJ183"/>
    <mergeCell ref="AH184:AJ184"/>
    <mergeCell ref="AC190:AG190"/>
    <mergeCell ref="AH191:AJ191"/>
    <mergeCell ref="AH192:AJ192"/>
    <mergeCell ref="AH193:AJ193"/>
    <mergeCell ref="AH194:AJ194"/>
    <mergeCell ref="AH195:AJ195"/>
    <mergeCell ref="AC191:AG191"/>
    <mergeCell ref="AC192:AG192"/>
    <mergeCell ref="AC193:AG193"/>
    <mergeCell ref="AC194:AG194"/>
    <mergeCell ref="W202:X202"/>
    <mergeCell ref="W203:X203"/>
    <mergeCell ref="AE202:AF202"/>
    <mergeCell ref="AE203:AF203"/>
    <mergeCell ref="C204:S204"/>
    <mergeCell ref="AG202:AJ202"/>
    <mergeCell ref="AG203:AJ203"/>
    <mergeCell ref="AH211:AJ211"/>
    <mergeCell ref="B213:R213"/>
    <mergeCell ref="S213:V213"/>
    <mergeCell ref="AA213:AF213"/>
    <mergeCell ref="AD349:AG349"/>
    <mergeCell ref="AH349:BU349"/>
    <mergeCell ref="O349:R349"/>
    <mergeCell ref="W348:AC348"/>
    <mergeCell ref="S349:V349"/>
    <mergeCell ref="C345:S345"/>
    <mergeCell ref="T215:AA215"/>
    <mergeCell ref="AB215:AJ215"/>
    <mergeCell ref="Y216:AA216"/>
    <mergeCell ref="T216:W216"/>
    <mergeCell ref="AB216:AF216"/>
    <mergeCell ref="AG216:AJ216"/>
    <mergeCell ref="C225:S225"/>
    <mergeCell ref="C226:S226"/>
    <mergeCell ref="C227:S227"/>
    <mergeCell ref="T217:W217"/>
    <mergeCell ref="T218:W218"/>
    <mergeCell ref="T219:W219"/>
    <mergeCell ref="T220:W220"/>
    <mergeCell ref="T221:W221"/>
    <mergeCell ref="T222:W222"/>
    <mergeCell ref="T223:W223"/>
    <mergeCell ref="T224:W224"/>
    <mergeCell ref="T225:W225"/>
    <mergeCell ref="T226:W226"/>
    <mergeCell ref="T227:W227"/>
    <mergeCell ref="Y217:AA217"/>
    <mergeCell ref="Y218:AA218"/>
    <mergeCell ref="Y219:AA219"/>
    <mergeCell ref="Y220:AA220"/>
    <mergeCell ref="Y221:AA221"/>
    <mergeCell ref="Y222:AA222"/>
    <mergeCell ref="Y223:AA223"/>
    <mergeCell ref="Y224:AA224"/>
    <mergeCell ref="Y225:AA225"/>
    <mergeCell ref="Y226:AA226"/>
    <mergeCell ref="Y227:AA227"/>
    <mergeCell ref="AB217:AF217"/>
    <mergeCell ref="AB218:AF218"/>
    <mergeCell ref="AB219:AF219"/>
    <mergeCell ref="AB220:AF220"/>
    <mergeCell ref="AB221:AF221"/>
    <mergeCell ref="AG223:AJ223"/>
    <mergeCell ref="AG224:AJ224"/>
    <mergeCell ref="AG225:AJ225"/>
    <mergeCell ref="AB222:AF222"/>
    <mergeCell ref="AB223:AF223"/>
    <mergeCell ref="AB224:AF224"/>
    <mergeCell ref="AB225:AF225"/>
    <mergeCell ref="C228:S228"/>
    <mergeCell ref="T228:W228"/>
    <mergeCell ref="Y228:AA228"/>
    <mergeCell ref="AB228:AF228"/>
    <mergeCell ref="AG217:AJ217"/>
    <mergeCell ref="AG218:AJ218"/>
    <mergeCell ref="AG219:AJ219"/>
    <mergeCell ref="AG220:AJ220"/>
    <mergeCell ref="AG221:AJ221"/>
    <mergeCell ref="AG222:AJ222"/>
    <mergeCell ref="T230:W230"/>
    <mergeCell ref="Y230:AA230"/>
    <mergeCell ref="AB230:AF230"/>
    <mergeCell ref="AG230:AJ230"/>
    <mergeCell ref="AG226:AJ226"/>
    <mergeCell ref="AG227:AJ227"/>
    <mergeCell ref="AG228:AJ228"/>
    <mergeCell ref="AB226:AF226"/>
    <mergeCell ref="AB227:AF227"/>
    <mergeCell ref="C233:S233"/>
    <mergeCell ref="C235:S235"/>
    <mergeCell ref="T234:AA234"/>
    <mergeCell ref="AB234:AJ234"/>
    <mergeCell ref="T231:W231"/>
    <mergeCell ref="Y231:AA231"/>
    <mergeCell ref="AB231:AF231"/>
    <mergeCell ref="AG231:AJ231"/>
    <mergeCell ref="W361:AC361"/>
    <mergeCell ref="W362:AC362"/>
    <mergeCell ref="W363:AC363"/>
    <mergeCell ref="W364:AC364"/>
    <mergeCell ref="W359:AC359"/>
    <mergeCell ref="C365:U365"/>
    <mergeCell ref="W365:AC365"/>
    <mergeCell ref="AE356:AJ356"/>
    <mergeCell ref="AE357:AJ357"/>
    <mergeCell ref="AE358:AJ358"/>
    <mergeCell ref="AE359:AJ359"/>
    <mergeCell ref="AE361:AJ361"/>
    <mergeCell ref="AE362:AJ362"/>
    <mergeCell ref="AE363:AJ363"/>
    <mergeCell ref="AE364:AJ364"/>
    <mergeCell ref="AE365:AJ365"/>
    <mergeCell ref="Y366:AA366"/>
    <mergeCell ref="AB366:AF366"/>
    <mergeCell ref="C371:R371"/>
    <mergeCell ref="Y371:AA371"/>
    <mergeCell ref="AG367:AJ367"/>
    <mergeCell ref="AG368:AJ368"/>
    <mergeCell ref="AG369:AJ369"/>
    <mergeCell ref="AG366:AJ366"/>
    <mergeCell ref="C367:R367"/>
    <mergeCell ref="C368:R368"/>
    <mergeCell ref="C369:R369"/>
    <mergeCell ref="C370:R370"/>
    <mergeCell ref="Y367:AA367"/>
    <mergeCell ref="Y368:AA368"/>
    <mergeCell ref="Y369:AA369"/>
    <mergeCell ref="Y370:AA370"/>
    <mergeCell ref="S366:X366"/>
    <mergeCell ref="C372:R372"/>
    <mergeCell ref="S372:X372"/>
    <mergeCell ref="S374:X374"/>
    <mergeCell ref="S373:X373"/>
    <mergeCell ref="Y373:AA373"/>
    <mergeCell ref="AC373:AF373"/>
    <mergeCell ref="AB367:AF367"/>
    <mergeCell ref="AB368:AF368"/>
    <mergeCell ref="AB369:AF369"/>
    <mergeCell ref="AB370:AF370"/>
    <mergeCell ref="AB371:AF371"/>
    <mergeCell ref="AB372:AF372"/>
    <mergeCell ref="AB375:AF375"/>
    <mergeCell ref="AG370:AJ370"/>
    <mergeCell ref="AG371:AJ371"/>
    <mergeCell ref="AG372:AJ372"/>
    <mergeCell ref="C374:R374"/>
    <mergeCell ref="Y374:AA374"/>
    <mergeCell ref="AB374:AF374"/>
    <mergeCell ref="AG374:AJ374"/>
    <mergeCell ref="Y372:AA372"/>
    <mergeCell ref="AG373:AJ373"/>
    <mergeCell ref="C174:O174"/>
    <mergeCell ref="C172:O172"/>
    <mergeCell ref="W172:AB172"/>
    <mergeCell ref="W173:AB173"/>
    <mergeCell ref="W174:AB174"/>
    <mergeCell ref="AE172:AJ172"/>
    <mergeCell ref="AE173:AJ173"/>
    <mergeCell ref="AE174:AJ174"/>
    <mergeCell ref="C173:O173"/>
    <mergeCell ref="W213:Z213"/>
    <mergeCell ref="AG213:AJ213"/>
    <mergeCell ref="N206:Z206"/>
    <mergeCell ref="T232:W232"/>
    <mergeCell ref="Y232:AA232"/>
    <mergeCell ref="AC232:AF232"/>
    <mergeCell ref="AG232:AJ232"/>
    <mergeCell ref="T229:AA229"/>
    <mergeCell ref="AB229:AJ229"/>
    <mergeCell ref="C232:S232"/>
    <mergeCell ref="AD350:AG350"/>
    <mergeCell ref="AD351:AG351"/>
    <mergeCell ref="AH350:BU350"/>
    <mergeCell ref="AH351:BU351"/>
    <mergeCell ref="AD353:AG353"/>
    <mergeCell ref="AH353:BU353"/>
    <mergeCell ref="L417:Q417"/>
    <mergeCell ref="L418:Q418"/>
    <mergeCell ref="L419:Q419"/>
    <mergeCell ref="L420:Q420"/>
    <mergeCell ref="L421:Q421"/>
    <mergeCell ref="L422:Q422"/>
    <mergeCell ref="R417:V417"/>
    <mergeCell ref="R418:V418"/>
    <mergeCell ref="R419:V419"/>
    <mergeCell ref="R420:V420"/>
    <mergeCell ref="R421:V421"/>
    <mergeCell ref="R422:V422"/>
    <mergeCell ref="W417:Z417"/>
    <mergeCell ref="W418:Z418"/>
    <mergeCell ref="W419:Z419"/>
    <mergeCell ref="W420:Z420"/>
    <mergeCell ref="W421:Z421"/>
    <mergeCell ref="W422:Z422"/>
    <mergeCell ref="AA417:AF417"/>
    <mergeCell ref="AA418:AF418"/>
    <mergeCell ref="AA419:AF419"/>
    <mergeCell ref="AA420:AF420"/>
    <mergeCell ref="AA421:AF421"/>
    <mergeCell ref="AA422:AF422"/>
    <mergeCell ref="AG417:AJ417"/>
    <mergeCell ref="AG418:AJ418"/>
    <mergeCell ref="AG419:AJ419"/>
    <mergeCell ref="AG420:AJ420"/>
    <mergeCell ref="AG421:AJ421"/>
    <mergeCell ref="AG422:AJ422"/>
    <mergeCell ref="AG423:AJ423"/>
    <mergeCell ref="Y498:AE498"/>
    <mergeCell ref="Y499:AE499"/>
    <mergeCell ref="Y500:AE500"/>
    <mergeCell ref="Y501:AE501"/>
    <mergeCell ref="Y502:AE502"/>
    <mergeCell ref="AF498:AJ498"/>
    <mergeCell ref="AF499:AJ499"/>
    <mergeCell ref="AF500:AJ500"/>
    <mergeCell ref="AF501:AJ501"/>
  </mergeCells>
  <printOptions/>
  <pageMargins left="0.2" right="0.2" top="0.47" bottom="0.64" header="0.36" footer="0.4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B626"/>
  <sheetViews>
    <sheetView tabSelected="1" zoomScalePageLayoutView="0" workbookViewId="0" topLeftCell="A435">
      <selection activeCell="Y367" sqref="Y367:AA367"/>
    </sheetView>
  </sheetViews>
  <sheetFormatPr defaultColWidth="2.296875" defaultRowHeight="19.5" customHeight="1" outlineLevelRow="1" outlineLevelCol="1"/>
  <cols>
    <col min="1" max="1" width="2.5" style="249" customWidth="1" outlineLevel="1"/>
    <col min="2" max="2" width="1.69921875" style="249" customWidth="1" outlineLevel="1"/>
    <col min="3" max="3" width="1.1015625" style="252" customWidth="1" outlineLevel="1"/>
    <col min="4" max="5" width="1.203125" style="252" customWidth="1" outlineLevel="1"/>
    <col min="6" max="6" width="1.69921875" style="252" customWidth="1" outlineLevel="1"/>
    <col min="7" max="7" width="1.4921875" style="252" customWidth="1" outlineLevel="1"/>
    <col min="8" max="9" width="1.390625" style="252" customWidth="1" outlineLevel="1"/>
    <col min="10" max="10" width="1.69921875" style="252" customWidth="1" outlineLevel="1"/>
    <col min="11" max="11" width="1.59765625" style="252" customWidth="1" outlineLevel="1"/>
    <col min="12" max="12" width="2.09765625" style="252" customWidth="1" outlineLevel="1"/>
    <col min="13" max="13" width="1.8984375" style="252" customWidth="1" outlineLevel="1"/>
    <col min="14" max="14" width="3.09765625" style="252" customWidth="1" outlineLevel="1"/>
    <col min="15" max="15" width="3.19921875" style="252" customWidth="1" outlineLevel="1"/>
    <col min="16" max="16" width="2.09765625" style="252" customWidth="1" outlineLevel="1"/>
    <col min="17" max="17" width="3.19921875" style="252" customWidth="1" outlineLevel="1"/>
    <col min="18" max="18" width="4.09765625" style="252" hidden="1" customWidth="1" outlineLevel="1"/>
    <col min="19" max="19" width="6.69921875" style="252" customWidth="1" outlineLevel="1"/>
    <col min="20" max="20" width="1.390625" style="252" customWidth="1" outlineLevel="1"/>
    <col min="21" max="21" width="1.203125" style="252" customWidth="1" outlineLevel="1"/>
    <col min="22" max="22" width="4" style="252" customWidth="1" outlineLevel="1"/>
    <col min="23" max="23" width="4.59765625" style="252" customWidth="1" outlineLevel="1"/>
    <col min="24" max="24" width="0.6953125" style="252" customWidth="1" outlineLevel="1"/>
    <col min="25" max="25" width="1.8984375" style="252" customWidth="1" outlineLevel="1"/>
    <col min="26" max="26" width="4.3984375" style="252" customWidth="1" outlineLevel="1"/>
    <col min="27" max="27" width="5.8984375" style="252" customWidth="1" outlineLevel="1"/>
    <col min="28" max="28" width="1.69921875" style="252" customWidth="1" outlineLevel="1"/>
    <col min="29" max="30" width="2" style="252" customWidth="1" outlineLevel="1"/>
    <col min="31" max="31" width="3.09765625" style="252" customWidth="1" outlineLevel="1"/>
    <col min="32" max="32" width="6.09765625" style="252" customWidth="1" outlineLevel="1"/>
    <col min="33" max="33" width="3.69921875" style="252" customWidth="1" outlineLevel="1"/>
    <col min="34" max="34" width="2.59765625" style="252" customWidth="1" outlineLevel="1"/>
    <col min="35" max="35" width="7.3984375" style="252" customWidth="1" outlineLevel="1"/>
    <col min="36" max="36" width="1.69921875" style="252" customWidth="1" outlineLevel="1"/>
    <col min="37" max="37" width="1" style="254" hidden="1" customWidth="1"/>
    <col min="38" max="38" width="2.59765625" style="249" hidden="1" customWidth="1" outlineLevel="1"/>
    <col min="39" max="39" width="1" style="249" hidden="1" customWidth="1" outlineLevel="1"/>
    <col min="40" max="71" width="2.19921875" style="252" hidden="1" customWidth="1" outlineLevel="1"/>
    <col min="72" max="72" width="0.40625" style="252" hidden="1" customWidth="1" outlineLevel="1"/>
    <col min="73" max="73" width="0.40625" style="252" customWidth="1" collapsed="1"/>
    <col min="74" max="74" width="13.59765625" style="255" bestFit="1" customWidth="1"/>
    <col min="75" max="75" width="12.8984375" style="255" bestFit="1" customWidth="1"/>
    <col min="76" max="76" width="16.19921875" style="252" bestFit="1" customWidth="1"/>
    <col min="77" max="77" width="2.3984375" style="254" bestFit="1" customWidth="1"/>
    <col min="78" max="16384" width="2.19921875" style="254" customWidth="1"/>
  </cols>
  <sheetData>
    <row r="1" spans="1:76" s="231" customFormat="1" ht="19.5" customHeight="1">
      <c r="A1" s="229" t="str">
        <f>'[1]Danh muc'!$B$3</f>
        <v>Công ty Cổ phần Viglacera Đông Triều</v>
      </c>
      <c r="B1" s="229"/>
      <c r="C1" s="229"/>
      <c r="D1" s="229"/>
      <c r="E1" s="229"/>
      <c r="F1" s="229"/>
      <c r="G1" s="229"/>
      <c r="H1" s="229"/>
      <c r="I1" s="229"/>
      <c r="J1" s="229"/>
      <c r="K1" s="229"/>
      <c r="L1" s="229"/>
      <c r="M1" s="229"/>
      <c r="N1" s="229"/>
      <c r="O1" s="229"/>
      <c r="P1" s="229"/>
      <c r="Q1" s="229"/>
      <c r="R1" s="229"/>
      <c r="S1" s="229"/>
      <c r="T1" s="229"/>
      <c r="U1" s="230"/>
      <c r="V1" s="230"/>
      <c r="W1" s="230"/>
      <c r="X1" s="677" t="s">
        <v>387</v>
      </c>
      <c r="Y1" s="677"/>
      <c r="Z1" s="677"/>
      <c r="AA1" s="677"/>
      <c r="AB1" s="677"/>
      <c r="AC1" s="677"/>
      <c r="AD1" s="677"/>
      <c r="AE1" s="677"/>
      <c r="AF1" s="677"/>
      <c r="AG1" s="677"/>
      <c r="AH1" s="677"/>
      <c r="AI1" s="677"/>
      <c r="AJ1" s="677"/>
      <c r="AL1" s="232" t="str">
        <f>'[1]Danh muc'!$D$3</f>
        <v>ABC JSC</v>
      </c>
      <c r="AM1" s="229"/>
      <c r="AN1" s="229"/>
      <c r="AO1" s="229"/>
      <c r="AP1" s="229"/>
      <c r="AQ1" s="229"/>
      <c r="AR1" s="229"/>
      <c r="AS1" s="229"/>
      <c r="AT1" s="229"/>
      <c r="AU1" s="229"/>
      <c r="AV1" s="229"/>
      <c r="AW1" s="229"/>
      <c r="AX1" s="229"/>
      <c r="AY1" s="229"/>
      <c r="AZ1" s="229"/>
      <c r="BA1" s="229"/>
      <c r="BB1" s="229"/>
      <c r="BC1" s="229"/>
      <c r="BD1" s="229"/>
      <c r="BE1" s="229"/>
      <c r="BF1" s="230"/>
      <c r="BG1" s="230"/>
      <c r="BH1" s="230"/>
      <c r="BI1" s="230"/>
      <c r="BJ1" s="230"/>
      <c r="BK1" s="230"/>
      <c r="BL1" s="230"/>
      <c r="BM1" s="230"/>
      <c r="BN1" s="230"/>
      <c r="BO1" s="230"/>
      <c r="BP1" s="230"/>
      <c r="BQ1" s="230"/>
      <c r="BR1" s="230"/>
      <c r="BS1" s="230"/>
      <c r="BT1" s="233" t="s">
        <v>388</v>
      </c>
      <c r="BU1" s="234"/>
      <c r="BV1" s="235"/>
      <c r="BW1" s="236"/>
      <c r="BX1" s="237"/>
    </row>
    <row r="2" spans="1:76" s="239" customFormat="1" ht="19.5" customHeight="1">
      <c r="A2" s="674" t="str">
        <f>'[1]Danh muc'!$B$4</f>
        <v>Xuân Sơn - Đông Triều - Quảng Ninh</v>
      </c>
      <c r="B2" s="674"/>
      <c r="C2" s="674"/>
      <c r="D2" s="674"/>
      <c r="E2" s="674"/>
      <c r="F2" s="674"/>
      <c r="G2" s="674"/>
      <c r="H2" s="674"/>
      <c r="I2" s="674"/>
      <c r="J2" s="674"/>
      <c r="K2" s="674"/>
      <c r="L2" s="674"/>
      <c r="M2" s="674"/>
      <c r="N2" s="674"/>
      <c r="O2" s="674"/>
      <c r="P2" s="238"/>
      <c r="Q2" s="238"/>
      <c r="R2" s="238"/>
      <c r="S2" s="238"/>
      <c r="T2" s="238"/>
      <c r="U2" s="238"/>
      <c r="V2" s="238"/>
      <c r="W2" s="238"/>
      <c r="X2" s="674" t="s">
        <v>615</v>
      </c>
      <c r="Y2" s="674"/>
      <c r="Z2" s="674"/>
      <c r="AA2" s="674"/>
      <c r="AB2" s="674"/>
      <c r="AC2" s="674"/>
      <c r="AD2" s="674"/>
      <c r="AE2" s="674"/>
      <c r="AF2" s="674"/>
      <c r="AG2" s="674"/>
      <c r="AH2" s="674"/>
      <c r="AI2" s="674"/>
      <c r="AJ2" s="674"/>
      <c r="AL2" s="240" t="str">
        <f>'[1]Danh muc'!$D$4</f>
        <v>XYZ street, Hanoi</v>
      </c>
      <c r="AM2" s="241"/>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3" t="str">
        <f>'[1]Danh muc'!$D$5</f>
        <v>for the fiscal year ended 31 December 2005</v>
      </c>
      <c r="BU2" s="244"/>
      <c r="BV2" s="245"/>
      <c r="BW2" s="245"/>
      <c r="BX2" s="246"/>
    </row>
    <row r="3" spans="1:76" s="239" customFormat="1" ht="19.5" customHeight="1">
      <c r="A3" s="242"/>
      <c r="B3" s="241"/>
      <c r="C3" s="242"/>
      <c r="D3" s="242"/>
      <c r="E3" s="242"/>
      <c r="F3" s="242"/>
      <c r="G3" s="242"/>
      <c r="H3" s="242"/>
      <c r="I3" s="242"/>
      <c r="J3" s="242"/>
      <c r="K3" s="242"/>
      <c r="L3" s="242"/>
      <c r="M3" s="242"/>
      <c r="N3" s="242"/>
      <c r="O3" s="242"/>
      <c r="P3" s="242"/>
      <c r="Q3" s="242"/>
      <c r="R3" s="242"/>
      <c r="S3" s="242"/>
      <c r="T3" s="242"/>
      <c r="U3" s="242"/>
      <c r="V3" s="242"/>
      <c r="W3" s="678" t="s">
        <v>400</v>
      </c>
      <c r="X3" s="678"/>
      <c r="Y3" s="678"/>
      <c r="Z3" s="678"/>
      <c r="AA3" s="678"/>
      <c r="AB3" s="678"/>
      <c r="AC3" s="678"/>
      <c r="AD3" s="678"/>
      <c r="AE3" s="678"/>
      <c r="AF3" s="678"/>
      <c r="AG3" s="678"/>
      <c r="AH3" s="678"/>
      <c r="AI3" s="678"/>
      <c r="AJ3" s="678"/>
      <c r="AL3" s="240"/>
      <c r="AM3" s="241"/>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3"/>
      <c r="BU3" s="244"/>
      <c r="BV3" s="245"/>
      <c r="BW3" s="245"/>
      <c r="BX3" s="246"/>
    </row>
    <row r="4" spans="1:76" s="239" customFormat="1" ht="19.5" customHeight="1">
      <c r="A4" s="242"/>
      <c r="B4" s="241"/>
      <c r="C4" s="242"/>
      <c r="D4" s="242"/>
      <c r="E4" s="242"/>
      <c r="F4" s="242"/>
      <c r="G4" s="242"/>
      <c r="H4" s="242"/>
      <c r="I4" s="242"/>
      <c r="J4" s="242"/>
      <c r="K4" s="242"/>
      <c r="L4" s="242"/>
      <c r="M4" s="242"/>
      <c r="N4" s="242"/>
      <c r="O4" s="242"/>
      <c r="P4" s="242"/>
      <c r="Q4" s="242"/>
      <c r="R4" s="242"/>
      <c r="S4" s="242"/>
      <c r="T4" s="242"/>
      <c r="U4" s="242"/>
      <c r="V4" s="242"/>
      <c r="W4" s="679" t="s">
        <v>401</v>
      </c>
      <c r="X4" s="679"/>
      <c r="Y4" s="679"/>
      <c r="Z4" s="679"/>
      <c r="AA4" s="679"/>
      <c r="AB4" s="679"/>
      <c r="AC4" s="679"/>
      <c r="AD4" s="679"/>
      <c r="AE4" s="679"/>
      <c r="AF4" s="679"/>
      <c r="AG4" s="679"/>
      <c r="AH4" s="679"/>
      <c r="AI4" s="679"/>
      <c r="AJ4" s="679"/>
      <c r="AL4" s="240"/>
      <c r="AM4" s="241"/>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3"/>
      <c r="BU4" s="244"/>
      <c r="BV4" s="245"/>
      <c r="BW4" s="245"/>
      <c r="BX4" s="246"/>
    </row>
    <row r="5" spans="1:76" s="239" customFormat="1" ht="19.5" customHeight="1">
      <c r="A5" s="242"/>
      <c r="B5" s="241"/>
      <c r="C5" s="242"/>
      <c r="D5" s="242"/>
      <c r="E5" s="242"/>
      <c r="F5" s="242"/>
      <c r="G5" s="242"/>
      <c r="H5" s="242"/>
      <c r="I5" s="242"/>
      <c r="J5" s="242"/>
      <c r="K5" s="242"/>
      <c r="L5" s="242"/>
      <c r="M5" s="242"/>
      <c r="N5" s="242"/>
      <c r="O5" s="242"/>
      <c r="P5" s="242"/>
      <c r="Q5" s="242"/>
      <c r="R5" s="242"/>
      <c r="S5" s="242"/>
      <c r="T5" s="242"/>
      <c r="U5" s="242"/>
      <c r="V5" s="242"/>
      <c r="W5" s="680" t="s">
        <v>402</v>
      </c>
      <c r="X5" s="680"/>
      <c r="Y5" s="680"/>
      <c r="Z5" s="680"/>
      <c r="AA5" s="680"/>
      <c r="AB5" s="680"/>
      <c r="AC5" s="680"/>
      <c r="AD5" s="680"/>
      <c r="AE5" s="680"/>
      <c r="AF5" s="680"/>
      <c r="AG5" s="680"/>
      <c r="AH5" s="680"/>
      <c r="AI5" s="680"/>
      <c r="AJ5" s="680"/>
      <c r="AL5" s="240"/>
      <c r="AM5" s="241"/>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3"/>
      <c r="BU5" s="244"/>
      <c r="BV5" s="245"/>
      <c r="BW5" s="245"/>
      <c r="BX5" s="246"/>
    </row>
    <row r="6" spans="1:76" s="239" customFormat="1" ht="13.5" customHeight="1">
      <c r="A6" s="241"/>
      <c r="B6" s="241"/>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L6" s="241"/>
      <c r="AM6" s="241"/>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7"/>
      <c r="BW6" s="247"/>
      <c r="BX6" s="242"/>
    </row>
    <row r="7" spans="1:76" s="239" customFormat="1" ht="14.25">
      <c r="A7" s="681" t="s">
        <v>313</v>
      </c>
      <c r="B7" s="681"/>
      <c r="C7" s="681"/>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F7" s="681"/>
      <c r="AG7" s="681"/>
      <c r="AH7" s="681"/>
      <c r="AI7" s="681"/>
      <c r="AJ7" s="681"/>
      <c r="AK7" s="681"/>
      <c r="AL7" s="681"/>
      <c r="AM7" s="681"/>
      <c r="AN7" s="681"/>
      <c r="AO7" s="681"/>
      <c r="AP7" s="681"/>
      <c r="AQ7" s="681"/>
      <c r="AR7" s="681"/>
      <c r="AS7" s="681"/>
      <c r="AT7" s="681"/>
      <c r="AU7" s="681"/>
      <c r="AV7" s="681"/>
      <c r="AW7" s="681"/>
      <c r="AX7" s="681"/>
      <c r="AY7" s="681"/>
      <c r="AZ7" s="681"/>
      <c r="BA7" s="681"/>
      <c r="BB7" s="681"/>
      <c r="BC7" s="681"/>
      <c r="BD7" s="681"/>
      <c r="BE7" s="681"/>
      <c r="BF7" s="681"/>
      <c r="BG7" s="681"/>
      <c r="BH7" s="681"/>
      <c r="BI7" s="681"/>
      <c r="BJ7" s="681"/>
      <c r="BK7" s="681"/>
      <c r="BL7" s="681"/>
      <c r="BM7" s="681"/>
      <c r="BN7" s="681"/>
      <c r="BO7" s="681"/>
      <c r="BP7" s="681"/>
      <c r="BQ7" s="681"/>
      <c r="BR7" s="681"/>
      <c r="BS7" s="681"/>
      <c r="BT7" s="681"/>
      <c r="BU7" s="681"/>
      <c r="BV7" s="247"/>
      <c r="BW7" s="247"/>
      <c r="BX7" s="242"/>
    </row>
    <row r="8" spans="1:76" s="239" customFormat="1" ht="14.25">
      <c r="A8" s="681" t="s">
        <v>616</v>
      </c>
      <c r="B8" s="681"/>
      <c r="C8" s="681"/>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681"/>
      <c r="AH8" s="681"/>
      <c r="AI8" s="681"/>
      <c r="AJ8" s="681"/>
      <c r="AK8" s="681"/>
      <c r="AL8" s="681"/>
      <c r="AM8" s="681"/>
      <c r="AN8" s="681"/>
      <c r="AO8" s="681"/>
      <c r="AP8" s="681"/>
      <c r="AQ8" s="681"/>
      <c r="AR8" s="681"/>
      <c r="AS8" s="681"/>
      <c r="AT8" s="681"/>
      <c r="AU8" s="681"/>
      <c r="AV8" s="681"/>
      <c r="AW8" s="681"/>
      <c r="AX8" s="681"/>
      <c r="AY8" s="681"/>
      <c r="AZ8" s="681"/>
      <c r="BA8" s="681"/>
      <c r="BB8" s="681"/>
      <c r="BC8" s="681"/>
      <c r="BD8" s="681"/>
      <c r="BE8" s="681"/>
      <c r="BF8" s="681"/>
      <c r="BG8" s="681"/>
      <c r="BH8" s="681"/>
      <c r="BI8" s="681"/>
      <c r="BJ8" s="681"/>
      <c r="BK8" s="681"/>
      <c r="BL8" s="681"/>
      <c r="BM8" s="681"/>
      <c r="BN8" s="681"/>
      <c r="BO8" s="681"/>
      <c r="BP8" s="681"/>
      <c r="BQ8" s="681"/>
      <c r="BR8" s="681"/>
      <c r="BS8" s="681"/>
      <c r="BT8" s="681"/>
      <c r="BU8" s="681"/>
      <c r="BV8" s="247"/>
      <c r="BW8" s="247"/>
      <c r="BX8" s="242"/>
    </row>
    <row r="9" spans="1:76" s="239" customFormat="1" ht="14.25">
      <c r="A9" s="405"/>
      <c r="B9" s="405"/>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7"/>
      <c r="AL9" s="405"/>
      <c r="AM9" s="405"/>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c r="BR9" s="406"/>
      <c r="BS9" s="406"/>
      <c r="BT9" s="406"/>
      <c r="BU9" s="406"/>
      <c r="BV9" s="247"/>
      <c r="BW9" s="247"/>
      <c r="BX9" s="242"/>
    </row>
    <row r="10" spans="1:76" s="239" customFormat="1" ht="14.25">
      <c r="A10" s="408"/>
      <c r="B10" s="409" t="s">
        <v>196</v>
      </c>
      <c r="C10" s="408" t="s">
        <v>197</v>
      </c>
      <c r="D10" s="408"/>
      <c r="E10" s="408"/>
      <c r="F10" s="408"/>
      <c r="G10" s="408"/>
      <c r="H10" s="162"/>
      <c r="I10" s="162"/>
      <c r="J10" s="162"/>
      <c r="K10" s="162"/>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7"/>
      <c r="AL10" s="405"/>
      <c r="AM10" s="405"/>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247"/>
      <c r="BW10" s="247"/>
      <c r="BX10" s="242"/>
    </row>
    <row r="11" spans="1:76" s="239" customFormat="1" ht="14.25">
      <c r="A11" s="410"/>
      <c r="B11" s="411" t="s">
        <v>198</v>
      </c>
      <c r="C11" s="410" t="s">
        <v>199</v>
      </c>
      <c r="D11" s="410"/>
      <c r="E11" s="410"/>
      <c r="F11" s="410"/>
      <c r="G11" s="410"/>
      <c r="H11" s="166"/>
      <c r="I11" s="166"/>
      <c r="J11" s="166"/>
      <c r="K11" s="166"/>
      <c r="L11" s="406"/>
      <c r="N11" s="406"/>
      <c r="O11" s="410" t="s">
        <v>200</v>
      </c>
      <c r="P11" s="406"/>
      <c r="Q11" s="406"/>
      <c r="R11" s="406"/>
      <c r="S11" s="406"/>
      <c r="T11" s="406"/>
      <c r="U11" s="406"/>
      <c r="V11" s="406"/>
      <c r="W11" s="406"/>
      <c r="X11" s="406"/>
      <c r="Y11" s="406"/>
      <c r="Z11" s="406"/>
      <c r="AA11" s="406"/>
      <c r="AB11" s="406"/>
      <c r="AC11" s="406"/>
      <c r="AD11" s="406"/>
      <c r="AE11" s="406"/>
      <c r="AF11" s="406"/>
      <c r="AG11" s="406"/>
      <c r="AH11" s="406"/>
      <c r="AI11" s="406"/>
      <c r="AJ11" s="406"/>
      <c r="AK11" s="407"/>
      <c r="AL11" s="405"/>
      <c r="AM11" s="405"/>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247"/>
      <c r="BW11" s="247"/>
      <c r="BX11" s="242"/>
    </row>
    <row r="12" spans="1:76" s="239" customFormat="1" ht="14.25">
      <c r="A12" s="410"/>
      <c r="B12" s="411" t="s">
        <v>201</v>
      </c>
      <c r="C12" s="410" t="s">
        <v>202</v>
      </c>
      <c r="D12" s="410"/>
      <c r="E12" s="410"/>
      <c r="F12" s="410"/>
      <c r="G12" s="410"/>
      <c r="H12" s="166"/>
      <c r="I12" s="166"/>
      <c r="J12" s="166"/>
      <c r="K12" s="166"/>
      <c r="L12" s="406"/>
      <c r="N12" s="406"/>
      <c r="O12" s="410" t="s">
        <v>203</v>
      </c>
      <c r="P12" s="406"/>
      <c r="Q12" s="406"/>
      <c r="R12" s="406"/>
      <c r="S12" s="406"/>
      <c r="T12" s="406"/>
      <c r="U12" s="406"/>
      <c r="V12" s="406"/>
      <c r="W12" s="406"/>
      <c r="X12" s="406"/>
      <c r="Y12" s="406"/>
      <c r="Z12" s="406"/>
      <c r="AA12" s="406"/>
      <c r="AB12" s="406"/>
      <c r="AC12" s="406"/>
      <c r="AD12" s="406"/>
      <c r="AE12" s="406"/>
      <c r="AF12" s="406"/>
      <c r="AG12" s="406"/>
      <c r="AH12" s="406"/>
      <c r="AI12" s="406"/>
      <c r="AJ12" s="406"/>
      <c r="AK12" s="407"/>
      <c r="AL12" s="405"/>
      <c r="AM12" s="405"/>
      <c r="AN12" s="406"/>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6"/>
      <c r="BS12" s="406"/>
      <c r="BT12" s="406"/>
      <c r="BU12" s="406"/>
      <c r="BV12" s="247"/>
      <c r="BW12" s="247"/>
      <c r="BX12" s="242"/>
    </row>
    <row r="13" spans="1:76" s="239" customFormat="1" ht="14.25">
      <c r="A13" s="410"/>
      <c r="B13" s="411" t="s">
        <v>204</v>
      </c>
      <c r="C13" s="410" t="s">
        <v>205</v>
      </c>
      <c r="D13" s="410"/>
      <c r="E13" s="410"/>
      <c r="F13" s="410"/>
      <c r="G13" s="410"/>
      <c r="H13" s="166"/>
      <c r="I13" s="166"/>
      <c r="J13" s="166"/>
      <c r="K13" s="166"/>
      <c r="L13" s="406"/>
      <c r="N13" s="406"/>
      <c r="O13" s="410" t="s">
        <v>203</v>
      </c>
      <c r="P13" s="406"/>
      <c r="Q13" s="406"/>
      <c r="R13" s="406"/>
      <c r="S13" s="406"/>
      <c r="T13" s="406"/>
      <c r="U13" s="406"/>
      <c r="V13" s="406"/>
      <c r="W13" s="406"/>
      <c r="X13" s="406"/>
      <c r="Y13" s="406"/>
      <c r="Z13" s="406"/>
      <c r="AA13" s="406"/>
      <c r="AB13" s="406"/>
      <c r="AC13" s="406"/>
      <c r="AD13" s="406"/>
      <c r="AE13" s="406"/>
      <c r="AF13" s="406"/>
      <c r="AG13" s="406"/>
      <c r="AH13" s="406"/>
      <c r="AI13" s="406"/>
      <c r="AJ13" s="406"/>
      <c r="AK13" s="407"/>
      <c r="AL13" s="405"/>
      <c r="AM13" s="405"/>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c r="BN13" s="406"/>
      <c r="BO13" s="406"/>
      <c r="BP13" s="406"/>
      <c r="BQ13" s="406"/>
      <c r="BR13" s="406"/>
      <c r="BS13" s="406"/>
      <c r="BT13" s="406"/>
      <c r="BU13" s="406"/>
      <c r="BV13" s="247"/>
      <c r="BW13" s="247"/>
      <c r="BX13" s="242"/>
    </row>
    <row r="14" spans="1:76" s="239" customFormat="1" ht="14.25">
      <c r="A14" s="410"/>
      <c r="B14" s="411" t="s">
        <v>233</v>
      </c>
      <c r="C14" s="410" t="s">
        <v>403</v>
      </c>
      <c r="D14" s="410"/>
      <c r="E14" s="410"/>
      <c r="F14" s="410"/>
      <c r="G14" s="410"/>
      <c r="H14" s="166"/>
      <c r="I14" s="166"/>
      <c r="J14" s="166"/>
      <c r="K14" s="166"/>
      <c r="L14" s="406"/>
      <c r="M14" s="410"/>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7"/>
      <c r="AL14" s="405"/>
      <c r="AM14" s="405"/>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c r="BN14" s="406"/>
      <c r="BO14" s="406"/>
      <c r="BP14" s="406"/>
      <c r="BQ14" s="406"/>
      <c r="BR14" s="406"/>
      <c r="BS14" s="406"/>
      <c r="BT14" s="406"/>
      <c r="BU14" s="406"/>
      <c r="BV14" s="247"/>
      <c r="BW14" s="247"/>
      <c r="BX14" s="242"/>
    </row>
    <row r="15" spans="1:76" s="239" customFormat="1" ht="14.25">
      <c r="A15" s="410"/>
      <c r="B15" s="411" t="s">
        <v>237</v>
      </c>
      <c r="C15" s="410" t="s">
        <v>404</v>
      </c>
      <c r="D15" s="410"/>
      <c r="E15" s="410"/>
      <c r="F15" s="410"/>
      <c r="G15" s="410"/>
      <c r="H15" s="166"/>
      <c r="I15" s="166"/>
      <c r="J15" s="166"/>
      <c r="K15" s="166"/>
      <c r="L15" s="406"/>
      <c r="M15" s="410"/>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7"/>
      <c r="AL15" s="405"/>
      <c r="AM15" s="405"/>
      <c r="AN15" s="406"/>
      <c r="AO15" s="406"/>
      <c r="AP15" s="406"/>
      <c r="AQ15" s="406"/>
      <c r="AR15" s="406"/>
      <c r="AS15" s="406"/>
      <c r="AT15" s="406"/>
      <c r="AU15" s="406"/>
      <c r="AV15" s="406"/>
      <c r="AW15" s="406"/>
      <c r="AX15" s="406"/>
      <c r="AY15" s="406"/>
      <c r="AZ15" s="406"/>
      <c r="BA15" s="406"/>
      <c r="BB15" s="406"/>
      <c r="BC15" s="406"/>
      <c r="BD15" s="406"/>
      <c r="BE15" s="406"/>
      <c r="BF15" s="406"/>
      <c r="BG15" s="406"/>
      <c r="BH15" s="406"/>
      <c r="BI15" s="406"/>
      <c r="BJ15" s="406"/>
      <c r="BK15" s="406"/>
      <c r="BL15" s="406"/>
      <c r="BM15" s="406"/>
      <c r="BN15" s="406"/>
      <c r="BO15" s="406"/>
      <c r="BP15" s="406"/>
      <c r="BQ15" s="406"/>
      <c r="BR15" s="406"/>
      <c r="BS15" s="406"/>
      <c r="BT15" s="406"/>
      <c r="BU15" s="406"/>
      <c r="BV15" s="247"/>
      <c r="BW15" s="247"/>
      <c r="BX15" s="242"/>
    </row>
    <row r="16" spans="1:76" s="239" customFormat="1" ht="14.25">
      <c r="A16" s="410"/>
      <c r="B16" s="411" t="s">
        <v>243</v>
      </c>
      <c r="C16" s="410" t="s">
        <v>606</v>
      </c>
      <c r="D16" s="410"/>
      <c r="E16" s="410"/>
      <c r="F16" s="410"/>
      <c r="G16" s="410"/>
      <c r="H16" s="166"/>
      <c r="I16" s="166"/>
      <c r="J16" s="166"/>
      <c r="K16" s="166"/>
      <c r="L16" s="406"/>
      <c r="M16" s="410"/>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7"/>
      <c r="AL16" s="405"/>
      <c r="AM16" s="405"/>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247"/>
      <c r="BW16" s="247"/>
      <c r="BX16" s="242"/>
    </row>
    <row r="17" spans="1:76" s="239" customFormat="1" ht="14.25">
      <c r="A17" s="410"/>
      <c r="B17" s="411"/>
      <c r="C17" s="410" t="s">
        <v>405</v>
      </c>
      <c r="D17" s="410" t="s">
        <v>406</v>
      </c>
      <c r="E17" s="410"/>
      <c r="F17" s="410"/>
      <c r="G17" s="410"/>
      <c r="H17" s="166"/>
      <c r="I17" s="166"/>
      <c r="J17" s="166"/>
      <c r="K17" s="166"/>
      <c r="L17" s="406"/>
      <c r="M17" s="410"/>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7"/>
      <c r="AL17" s="405"/>
      <c r="AM17" s="405"/>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6"/>
      <c r="BT17" s="406"/>
      <c r="BU17" s="406"/>
      <c r="BV17" s="247"/>
      <c r="BW17" s="247"/>
      <c r="BX17" s="242"/>
    </row>
    <row r="18" spans="1:76" s="239" customFormat="1" ht="14.25">
      <c r="A18" s="410"/>
      <c r="B18" s="411"/>
      <c r="C18" s="410" t="s">
        <v>405</v>
      </c>
      <c r="D18" s="410" t="s">
        <v>407</v>
      </c>
      <c r="E18" s="410"/>
      <c r="F18" s="410"/>
      <c r="G18" s="410"/>
      <c r="H18" s="166"/>
      <c r="I18" s="166"/>
      <c r="J18" s="166"/>
      <c r="K18" s="166"/>
      <c r="L18" s="406"/>
      <c r="M18" s="410"/>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7"/>
      <c r="AL18" s="405"/>
      <c r="AM18" s="405"/>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6"/>
      <c r="BS18" s="406"/>
      <c r="BT18" s="406"/>
      <c r="BU18" s="406"/>
      <c r="BV18" s="247"/>
      <c r="BW18" s="247"/>
      <c r="BX18" s="242"/>
    </row>
    <row r="19" spans="1:76" s="239" customFormat="1" ht="14.25">
      <c r="A19" s="410"/>
      <c r="B19" s="411"/>
      <c r="C19" s="410" t="s">
        <v>405</v>
      </c>
      <c r="D19" s="410" t="s">
        <v>408</v>
      </c>
      <c r="E19" s="410"/>
      <c r="F19" s="410"/>
      <c r="G19" s="410"/>
      <c r="H19" s="166"/>
      <c r="I19" s="166"/>
      <c r="J19" s="166"/>
      <c r="K19" s="166"/>
      <c r="L19" s="406"/>
      <c r="M19" s="410"/>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7"/>
      <c r="AL19" s="405"/>
      <c r="AM19" s="405"/>
      <c r="AN19" s="406"/>
      <c r="AO19" s="406"/>
      <c r="AP19" s="406"/>
      <c r="AQ19" s="406"/>
      <c r="AR19" s="406"/>
      <c r="AS19" s="406"/>
      <c r="AT19" s="406"/>
      <c r="AU19" s="406"/>
      <c r="AV19" s="406"/>
      <c r="AW19" s="406"/>
      <c r="AX19" s="406"/>
      <c r="AY19" s="406"/>
      <c r="AZ19" s="406"/>
      <c r="BA19" s="406"/>
      <c r="BB19" s="406"/>
      <c r="BC19" s="406"/>
      <c r="BD19" s="406"/>
      <c r="BE19" s="406"/>
      <c r="BF19" s="406"/>
      <c r="BG19" s="406"/>
      <c r="BH19" s="406"/>
      <c r="BI19" s="406"/>
      <c r="BJ19" s="406"/>
      <c r="BK19" s="406"/>
      <c r="BL19" s="406"/>
      <c r="BM19" s="406"/>
      <c r="BN19" s="406"/>
      <c r="BO19" s="406"/>
      <c r="BP19" s="406"/>
      <c r="BQ19" s="406"/>
      <c r="BR19" s="406"/>
      <c r="BS19" s="406"/>
      <c r="BT19" s="406"/>
      <c r="BU19" s="406"/>
      <c r="BV19" s="247"/>
      <c r="BW19" s="247"/>
      <c r="BX19" s="242"/>
    </row>
    <row r="20" spans="1:76" s="239" customFormat="1" ht="14.25">
      <c r="A20" s="410"/>
      <c r="B20" s="409" t="s">
        <v>206</v>
      </c>
      <c r="C20" s="408" t="s">
        <v>409</v>
      </c>
      <c r="D20" s="408"/>
      <c r="E20" s="410"/>
      <c r="F20" s="410"/>
      <c r="G20" s="410"/>
      <c r="H20" s="166"/>
      <c r="I20" s="166"/>
      <c r="J20" s="166"/>
      <c r="K20" s="16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7"/>
      <c r="AL20" s="405"/>
      <c r="AM20" s="405"/>
      <c r="AN20" s="406"/>
      <c r="AO20" s="406"/>
      <c r="AP20" s="406"/>
      <c r="AQ20" s="406"/>
      <c r="AR20" s="406"/>
      <c r="AS20" s="406"/>
      <c r="AT20" s="406"/>
      <c r="AU20" s="406"/>
      <c r="AV20" s="406"/>
      <c r="AW20" s="406"/>
      <c r="AX20" s="406"/>
      <c r="AY20" s="406"/>
      <c r="AZ20" s="406"/>
      <c r="BA20" s="406"/>
      <c r="BB20" s="406"/>
      <c r="BC20" s="406"/>
      <c r="BD20" s="406"/>
      <c r="BE20" s="406"/>
      <c r="BF20" s="406"/>
      <c r="BG20" s="406"/>
      <c r="BH20" s="406"/>
      <c r="BI20" s="406"/>
      <c r="BJ20" s="406"/>
      <c r="BK20" s="406"/>
      <c r="BL20" s="406"/>
      <c r="BM20" s="406"/>
      <c r="BN20" s="406"/>
      <c r="BO20" s="406"/>
      <c r="BP20" s="406"/>
      <c r="BQ20" s="406"/>
      <c r="BR20" s="406"/>
      <c r="BS20" s="406"/>
      <c r="BT20" s="406"/>
      <c r="BU20" s="406"/>
      <c r="BV20" s="247"/>
      <c r="BW20" s="247"/>
      <c r="BX20" s="242"/>
    </row>
    <row r="21" spans="1:76" s="239" customFormat="1" ht="14.25">
      <c r="A21" s="410"/>
      <c r="B21" s="411" t="s">
        <v>198</v>
      </c>
      <c r="C21" s="410" t="s">
        <v>410</v>
      </c>
      <c r="D21" s="410"/>
      <c r="E21" s="410"/>
      <c r="F21" s="410"/>
      <c r="G21" s="410"/>
      <c r="H21" s="166"/>
      <c r="I21" s="166"/>
      <c r="J21" s="166"/>
      <c r="K21" s="16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7"/>
      <c r="AL21" s="405"/>
      <c r="AM21" s="405"/>
      <c r="AN21" s="406"/>
      <c r="AO21" s="406"/>
      <c r="AP21" s="406"/>
      <c r="AQ21" s="406"/>
      <c r="AR21" s="406"/>
      <c r="AS21" s="406"/>
      <c r="AT21" s="406"/>
      <c r="AU21" s="406"/>
      <c r="AV21" s="406"/>
      <c r="AW21" s="406"/>
      <c r="AX21" s="406"/>
      <c r="AY21" s="406"/>
      <c r="AZ21" s="406"/>
      <c r="BA21" s="406"/>
      <c r="BB21" s="406"/>
      <c r="BC21" s="406"/>
      <c r="BD21" s="406"/>
      <c r="BE21" s="406"/>
      <c r="BF21" s="406"/>
      <c r="BG21" s="406"/>
      <c r="BH21" s="406"/>
      <c r="BI21" s="406"/>
      <c r="BJ21" s="406"/>
      <c r="BK21" s="406"/>
      <c r="BL21" s="406"/>
      <c r="BM21" s="406"/>
      <c r="BN21" s="406"/>
      <c r="BO21" s="406"/>
      <c r="BP21" s="406"/>
      <c r="BQ21" s="406"/>
      <c r="BR21" s="406"/>
      <c r="BS21" s="406"/>
      <c r="BT21" s="406"/>
      <c r="BU21" s="406"/>
      <c r="BV21" s="247"/>
      <c r="BW21" s="247"/>
      <c r="BX21" s="242"/>
    </row>
    <row r="22" spans="1:76" s="239" customFormat="1" ht="14.25">
      <c r="A22" s="410"/>
      <c r="B22" s="411" t="s">
        <v>207</v>
      </c>
      <c r="C22" s="410" t="s">
        <v>208</v>
      </c>
      <c r="D22" s="410"/>
      <c r="E22" s="410"/>
      <c r="F22" s="410"/>
      <c r="G22" s="410"/>
      <c r="H22" s="166"/>
      <c r="I22" s="166"/>
      <c r="J22" s="166"/>
      <c r="K22" s="16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7"/>
      <c r="AL22" s="405"/>
      <c r="AM22" s="405"/>
      <c r="AN22" s="406"/>
      <c r="AO22" s="406"/>
      <c r="AP22" s="406"/>
      <c r="AQ22" s="406"/>
      <c r="AR22" s="406"/>
      <c r="AS22" s="406"/>
      <c r="AT22" s="406"/>
      <c r="AU22" s="406"/>
      <c r="AV22" s="406"/>
      <c r="AW22" s="406"/>
      <c r="AX22" s="406"/>
      <c r="AY22" s="406"/>
      <c r="AZ22" s="406"/>
      <c r="BA22" s="406"/>
      <c r="BB22" s="406"/>
      <c r="BC22" s="406"/>
      <c r="BD22" s="406"/>
      <c r="BE22" s="406"/>
      <c r="BF22" s="406"/>
      <c r="BG22" s="406"/>
      <c r="BH22" s="406"/>
      <c r="BI22" s="406"/>
      <c r="BJ22" s="406"/>
      <c r="BK22" s="406"/>
      <c r="BL22" s="406"/>
      <c r="BM22" s="406"/>
      <c r="BN22" s="406"/>
      <c r="BO22" s="406"/>
      <c r="BP22" s="406"/>
      <c r="BQ22" s="406"/>
      <c r="BR22" s="406"/>
      <c r="BS22" s="406"/>
      <c r="BT22" s="406"/>
      <c r="BU22" s="406"/>
      <c r="BV22" s="247"/>
      <c r="BW22" s="247"/>
      <c r="BX22" s="242"/>
    </row>
    <row r="23" spans="1:76" s="239" customFormat="1" ht="14.25">
      <c r="A23" s="410"/>
      <c r="B23" s="409" t="s">
        <v>209</v>
      </c>
      <c r="C23" s="408" t="s">
        <v>210</v>
      </c>
      <c r="D23" s="410"/>
      <c r="E23" s="410"/>
      <c r="F23" s="410"/>
      <c r="G23" s="410"/>
      <c r="H23" s="166"/>
      <c r="I23" s="166"/>
      <c r="J23" s="166"/>
      <c r="K23" s="16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7"/>
      <c r="AL23" s="405"/>
      <c r="AM23" s="405"/>
      <c r="AN23" s="406"/>
      <c r="AO23" s="406"/>
      <c r="AP23" s="406"/>
      <c r="AQ23" s="406"/>
      <c r="AR23" s="406"/>
      <c r="AS23" s="406"/>
      <c r="AT23" s="406"/>
      <c r="AU23" s="406"/>
      <c r="AV23" s="406"/>
      <c r="AW23" s="406"/>
      <c r="AX23" s="406"/>
      <c r="AY23" s="406"/>
      <c r="AZ23" s="406"/>
      <c r="BA23" s="406"/>
      <c r="BB23" s="406"/>
      <c r="BC23" s="406"/>
      <c r="BD23" s="406"/>
      <c r="BE23" s="406"/>
      <c r="BF23" s="406"/>
      <c r="BG23" s="406"/>
      <c r="BH23" s="406"/>
      <c r="BI23" s="406"/>
      <c r="BJ23" s="406"/>
      <c r="BK23" s="406"/>
      <c r="BL23" s="406"/>
      <c r="BM23" s="406"/>
      <c r="BN23" s="406"/>
      <c r="BO23" s="406"/>
      <c r="BP23" s="406"/>
      <c r="BQ23" s="406"/>
      <c r="BR23" s="406"/>
      <c r="BS23" s="406"/>
      <c r="BT23" s="406"/>
      <c r="BU23" s="406"/>
      <c r="BV23" s="247"/>
      <c r="BW23" s="247"/>
      <c r="BX23" s="242"/>
    </row>
    <row r="24" spans="1:76" s="239" customFormat="1" ht="14.25">
      <c r="A24" s="410"/>
      <c r="B24" s="411" t="s">
        <v>198</v>
      </c>
      <c r="C24" s="410" t="s">
        <v>211</v>
      </c>
      <c r="D24" s="410"/>
      <c r="E24" s="410"/>
      <c r="F24" s="410"/>
      <c r="G24" s="410"/>
      <c r="H24" s="166"/>
      <c r="I24" s="166"/>
      <c r="J24" s="166"/>
      <c r="K24" s="166"/>
      <c r="L24" s="406"/>
      <c r="N24" s="406"/>
      <c r="O24" s="410" t="s">
        <v>212</v>
      </c>
      <c r="P24" s="406"/>
      <c r="Q24" s="406"/>
      <c r="R24" s="406"/>
      <c r="S24" s="406"/>
      <c r="T24" s="406"/>
      <c r="U24" s="406"/>
      <c r="V24" s="406"/>
      <c r="W24" s="406"/>
      <c r="X24" s="406"/>
      <c r="Y24" s="406"/>
      <c r="Z24" s="406"/>
      <c r="AA24" s="406"/>
      <c r="AB24" s="406"/>
      <c r="AC24" s="406"/>
      <c r="AD24" s="406"/>
      <c r="AE24" s="406"/>
      <c r="AF24" s="406"/>
      <c r="AG24" s="406"/>
      <c r="AH24" s="406"/>
      <c r="AI24" s="406"/>
      <c r="AJ24" s="406"/>
      <c r="AK24" s="407"/>
      <c r="AL24" s="405"/>
      <c r="AM24" s="405"/>
      <c r="AN24" s="406"/>
      <c r="AO24" s="406"/>
      <c r="AP24" s="406"/>
      <c r="AQ24" s="406"/>
      <c r="AR24" s="406"/>
      <c r="AS24" s="406"/>
      <c r="AT24" s="406"/>
      <c r="AU24" s="406"/>
      <c r="AV24" s="406"/>
      <c r="AW24" s="406"/>
      <c r="AX24" s="406"/>
      <c r="AY24" s="406"/>
      <c r="AZ24" s="406"/>
      <c r="BA24" s="406"/>
      <c r="BB24" s="406"/>
      <c r="BC24" s="406"/>
      <c r="BD24" s="406"/>
      <c r="BE24" s="406"/>
      <c r="BF24" s="406"/>
      <c r="BG24" s="406"/>
      <c r="BH24" s="406"/>
      <c r="BI24" s="406"/>
      <c r="BJ24" s="406"/>
      <c r="BK24" s="406"/>
      <c r="BL24" s="406"/>
      <c r="BM24" s="406"/>
      <c r="BN24" s="406"/>
      <c r="BO24" s="406"/>
      <c r="BP24" s="406"/>
      <c r="BQ24" s="406"/>
      <c r="BR24" s="406"/>
      <c r="BS24" s="406"/>
      <c r="BT24" s="406"/>
      <c r="BU24" s="406"/>
      <c r="BV24" s="247"/>
      <c r="BW24" s="247"/>
      <c r="BX24" s="242"/>
    </row>
    <row r="25" spans="1:76" s="239" customFormat="1" ht="14.25">
      <c r="A25" s="410"/>
      <c r="B25" s="411" t="s">
        <v>201</v>
      </c>
      <c r="C25" s="410" t="s">
        <v>213</v>
      </c>
      <c r="D25" s="410"/>
      <c r="E25" s="410"/>
      <c r="F25" s="410"/>
      <c r="G25" s="410"/>
      <c r="H25" s="166"/>
      <c r="I25" s="166"/>
      <c r="J25" s="166"/>
      <c r="K25" s="166"/>
      <c r="L25" s="406"/>
      <c r="N25" s="406"/>
      <c r="O25" s="410" t="s">
        <v>214</v>
      </c>
      <c r="P25" s="406"/>
      <c r="Q25" s="406"/>
      <c r="R25" s="406"/>
      <c r="S25" s="406"/>
      <c r="T25" s="406"/>
      <c r="U25" s="406"/>
      <c r="V25" s="406"/>
      <c r="W25" s="406"/>
      <c r="X25" s="406"/>
      <c r="Y25" s="406"/>
      <c r="Z25" s="406"/>
      <c r="AA25" s="406"/>
      <c r="AB25" s="406"/>
      <c r="AC25" s="406"/>
      <c r="AD25" s="406"/>
      <c r="AE25" s="406"/>
      <c r="AF25" s="406"/>
      <c r="AG25" s="406"/>
      <c r="AH25" s="406"/>
      <c r="AI25" s="406"/>
      <c r="AJ25" s="406"/>
      <c r="AK25" s="407"/>
      <c r="AL25" s="405"/>
      <c r="AM25" s="405"/>
      <c r="AN25" s="406"/>
      <c r="AO25" s="406"/>
      <c r="AP25" s="406"/>
      <c r="AQ25" s="40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06"/>
      <c r="BQ25" s="406"/>
      <c r="BR25" s="406"/>
      <c r="BS25" s="406"/>
      <c r="BT25" s="406"/>
      <c r="BU25" s="406"/>
      <c r="BV25" s="247"/>
      <c r="BW25" s="247"/>
      <c r="BX25" s="242"/>
    </row>
    <row r="26" spans="1:76" s="239" customFormat="1" ht="14.25">
      <c r="A26" s="410"/>
      <c r="B26" s="409" t="s">
        <v>215</v>
      </c>
      <c r="C26" s="408" t="s">
        <v>216</v>
      </c>
      <c r="D26" s="410"/>
      <c r="E26" s="410"/>
      <c r="F26" s="410"/>
      <c r="G26" s="410"/>
      <c r="H26" s="166"/>
      <c r="I26" s="166"/>
      <c r="J26" s="166"/>
      <c r="K26" s="16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7"/>
      <c r="AL26" s="405"/>
      <c r="AM26" s="405"/>
      <c r="AN26" s="406"/>
      <c r="AO26" s="406"/>
      <c r="AP26" s="406"/>
      <c r="AQ26" s="406"/>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6"/>
      <c r="BV26" s="247"/>
      <c r="BW26" s="247"/>
      <c r="BX26" s="242"/>
    </row>
    <row r="27" spans="1:73" s="248" customFormat="1" ht="14.25">
      <c r="A27" s="412"/>
      <c r="B27" s="413" t="s">
        <v>198</v>
      </c>
      <c r="C27" s="412" t="s">
        <v>217</v>
      </c>
      <c r="D27" s="412"/>
      <c r="E27" s="412"/>
      <c r="F27" s="412"/>
      <c r="G27" s="412"/>
      <c r="H27" s="178"/>
      <c r="I27" s="178"/>
      <c r="J27" s="178"/>
      <c r="K27" s="178"/>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5"/>
      <c r="AM27" s="415"/>
      <c r="AN27" s="414"/>
      <c r="AO27" s="414"/>
      <c r="AP27" s="414"/>
      <c r="AQ27" s="414"/>
      <c r="AR27" s="414"/>
      <c r="AS27" s="414"/>
      <c r="AT27" s="414"/>
      <c r="AU27" s="414"/>
      <c r="AV27" s="414"/>
      <c r="AW27" s="414"/>
      <c r="AX27" s="414"/>
      <c r="AY27" s="414"/>
      <c r="AZ27" s="414"/>
      <c r="BA27" s="414"/>
      <c r="BB27" s="414"/>
      <c r="BC27" s="414"/>
      <c r="BD27" s="414"/>
      <c r="BE27" s="414"/>
      <c r="BF27" s="414"/>
      <c r="BG27" s="414"/>
      <c r="BH27" s="414"/>
      <c r="BI27" s="414"/>
      <c r="BJ27" s="414"/>
      <c r="BK27" s="414"/>
      <c r="BL27" s="414"/>
      <c r="BM27" s="414"/>
      <c r="BN27" s="414"/>
      <c r="BO27" s="414"/>
      <c r="BP27" s="414"/>
      <c r="BQ27" s="414"/>
      <c r="BR27" s="414"/>
      <c r="BS27" s="414"/>
      <c r="BT27" s="414"/>
      <c r="BU27" s="414"/>
    </row>
    <row r="28" spans="1:76" s="239" customFormat="1" ht="14.25">
      <c r="A28" s="410"/>
      <c r="B28" s="411"/>
      <c r="C28" s="416" t="s">
        <v>218</v>
      </c>
      <c r="D28" s="410"/>
      <c r="E28" s="410"/>
      <c r="F28" s="410"/>
      <c r="G28" s="410"/>
      <c r="H28" s="168"/>
      <c r="I28" s="166"/>
      <c r="J28" s="166"/>
      <c r="K28" s="16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c r="AL28" s="405"/>
      <c r="AM28" s="405"/>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406"/>
      <c r="BQ28" s="406"/>
      <c r="BR28" s="406"/>
      <c r="BS28" s="406"/>
      <c r="BT28" s="406"/>
      <c r="BU28" s="406"/>
      <c r="BV28" s="247"/>
      <c r="BW28" s="247"/>
      <c r="BX28" s="242"/>
    </row>
    <row r="29" spans="1:76" s="239" customFormat="1" ht="14.25">
      <c r="A29" s="410"/>
      <c r="B29" s="411"/>
      <c r="C29" s="644" t="s">
        <v>219</v>
      </c>
      <c r="D29" s="644"/>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4"/>
      <c r="AY29" s="644"/>
      <c r="AZ29" s="644"/>
      <c r="BA29" s="644"/>
      <c r="BB29" s="644"/>
      <c r="BC29" s="644"/>
      <c r="BD29" s="644"/>
      <c r="BE29" s="644"/>
      <c r="BF29" s="644"/>
      <c r="BG29" s="644"/>
      <c r="BH29" s="644"/>
      <c r="BI29" s="644"/>
      <c r="BJ29" s="644"/>
      <c r="BK29" s="644"/>
      <c r="BL29" s="644"/>
      <c r="BM29" s="644"/>
      <c r="BN29" s="644"/>
      <c r="BO29" s="644"/>
      <c r="BP29" s="644"/>
      <c r="BQ29" s="644"/>
      <c r="BR29" s="644"/>
      <c r="BS29" s="644"/>
      <c r="BT29" s="644"/>
      <c r="BU29" s="644"/>
      <c r="BV29" s="247"/>
      <c r="BW29" s="247"/>
      <c r="BX29" s="242"/>
    </row>
    <row r="30" spans="1:76" s="239" customFormat="1" ht="14.25">
      <c r="A30" s="410"/>
      <c r="B30" s="411"/>
      <c r="C30" s="644"/>
      <c r="D30" s="644"/>
      <c r="E30" s="644"/>
      <c r="F30" s="644"/>
      <c r="G30" s="644"/>
      <c r="H30" s="644"/>
      <c r="I30" s="644"/>
      <c r="J30" s="644"/>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4"/>
      <c r="AY30" s="644"/>
      <c r="AZ30" s="644"/>
      <c r="BA30" s="644"/>
      <c r="BB30" s="644"/>
      <c r="BC30" s="644"/>
      <c r="BD30" s="644"/>
      <c r="BE30" s="644"/>
      <c r="BF30" s="644"/>
      <c r="BG30" s="644"/>
      <c r="BH30" s="644"/>
      <c r="BI30" s="644"/>
      <c r="BJ30" s="644"/>
      <c r="BK30" s="644"/>
      <c r="BL30" s="644"/>
      <c r="BM30" s="644"/>
      <c r="BN30" s="644"/>
      <c r="BO30" s="644"/>
      <c r="BP30" s="644"/>
      <c r="BQ30" s="644"/>
      <c r="BR30" s="644"/>
      <c r="BS30" s="644"/>
      <c r="BT30" s="644"/>
      <c r="BU30" s="644"/>
      <c r="BV30" s="247"/>
      <c r="BW30" s="247"/>
      <c r="BX30" s="242"/>
    </row>
    <row r="31" spans="1:76" s="239" customFormat="1" ht="14.25">
      <c r="A31" s="410"/>
      <c r="B31" s="411"/>
      <c r="C31" s="416" t="s">
        <v>220</v>
      </c>
      <c r="D31" s="410"/>
      <c r="E31" s="410"/>
      <c r="F31" s="410"/>
      <c r="G31" s="410"/>
      <c r="H31" s="166"/>
      <c r="I31" s="166"/>
      <c r="J31" s="166"/>
      <c r="K31" s="16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7"/>
      <c r="AL31" s="405"/>
      <c r="AM31" s="405"/>
      <c r="AN31" s="406"/>
      <c r="AO31" s="406"/>
      <c r="AP31" s="406"/>
      <c r="AQ31" s="406"/>
      <c r="AR31" s="406"/>
      <c r="AS31" s="406"/>
      <c r="AT31" s="406"/>
      <c r="AU31" s="406"/>
      <c r="AV31" s="406"/>
      <c r="AW31" s="406"/>
      <c r="AX31" s="406"/>
      <c r="AY31" s="406"/>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247"/>
      <c r="BW31" s="247"/>
      <c r="BX31" s="242"/>
    </row>
    <row r="32" spans="1:76" s="239" customFormat="1" ht="14.25">
      <c r="A32" s="410"/>
      <c r="B32" s="411"/>
      <c r="C32" s="676" t="s">
        <v>221</v>
      </c>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676"/>
      <c r="AP32" s="676"/>
      <c r="AQ32" s="676"/>
      <c r="AR32" s="676"/>
      <c r="AS32" s="676"/>
      <c r="AT32" s="676"/>
      <c r="AU32" s="676"/>
      <c r="AV32" s="676"/>
      <c r="AW32" s="676"/>
      <c r="AX32" s="676"/>
      <c r="AY32" s="676"/>
      <c r="AZ32" s="676"/>
      <c r="BA32" s="676"/>
      <c r="BB32" s="676"/>
      <c r="BC32" s="676"/>
      <c r="BD32" s="676"/>
      <c r="BE32" s="676"/>
      <c r="BF32" s="676"/>
      <c r="BG32" s="676"/>
      <c r="BH32" s="676"/>
      <c r="BI32" s="676"/>
      <c r="BJ32" s="676"/>
      <c r="BK32" s="676"/>
      <c r="BL32" s="676"/>
      <c r="BM32" s="676"/>
      <c r="BN32" s="676"/>
      <c r="BO32" s="676"/>
      <c r="BP32" s="676"/>
      <c r="BQ32" s="676"/>
      <c r="BR32" s="676"/>
      <c r="BS32" s="676"/>
      <c r="BT32" s="676"/>
      <c r="BU32" s="676"/>
      <c r="BV32" s="247"/>
      <c r="BW32" s="247"/>
      <c r="BX32" s="242"/>
    </row>
    <row r="33" spans="1:76" s="239" customFormat="1" ht="14.25">
      <c r="A33" s="410"/>
      <c r="B33" s="411"/>
      <c r="C33" s="67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76"/>
      <c r="AN33" s="676"/>
      <c r="AO33" s="676"/>
      <c r="AP33" s="676"/>
      <c r="AQ33" s="676"/>
      <c r="AR33" s="676"/>
      <c r="AS33" s="676"/>
      <c r="AT33" s="676"/>
      <c r="AU33" s="676"/>
      <c r="AV33" s="676"/>
      <c r="AW33" s="676"/>
      <c r="AX33" s="676"/>
      <c r="AY33" s="676"/>
      <c r="AZ33" s="676"/>
      <c r="BA33" s="676"/>
      <c r="BB33" s="676"/>
      <c r="BC33" s="676"/>
      <c r="BD33" s="676"/>
      <c r="BE33" s="676"/>
      <c r="BF33" s="676"/>
      <c r="BG33" s="676"/>
      <c r="BH33" s="676"/>
      <c r="BI33" s="676"/>
      <c r="BJ33" s="676"/>
      <c r="BK33" s="676"/>
      <c r="BL33" s="676"/>
      <c r="BM33" s="676"/>
      <c r="BN33" s="676"/>
      <c r="BO33" s="676"/>
      <c r="BP33" s="676"/>
      <c r="BQ33" s="676"/>
      <c r="BR33" s="676"/>
      <c r="BS33" s="676"/>
      <c r="BT33" s="676"/>
      <c r="BU33" s="676"/>
      <c r="BV33" s="247"/>
      <c r="BW33" s="247"/>
      <c r="BX33" s="242"/>
    </row>
    <row r="34" spans="1:76" s="239" customFormat="1" ht="14.25">
      <c r="A34" s="410"/>
      <c r="B34" s="411"/>
      <c r="C34" s="676"/>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676"/>
      <c r="AJ34" s="676"/>
      <c r="AK34" s="676"/>
      <c r="AL34" s="676"/>
      <c r="AM34" s="676"/>
      <c r="AN34" s="676"/>
      <c r="AO34" s="676"/>
      <c r="AP34" s="676"/>
      <c r="AQ34" s="676"/>
      <c r="AR34" s="676"/>
      <c r="AS34" s="676"/>
      <c r="AT34" s="676"/>
      <c r="AU34" s="676"/>
      <c r="AV34" s="676"/>
      <c r="AW34" s="676"/>
      <c r="AX34" s="676"/>
      <c r="AY34" s="676"/>
      <c r="AZ34" s="676"/>
      <c r="BA34" s="676"/>
      <c r="BB34" s="676"/>
      <c r="BC34" s="676"/>
      <c r="BD34" s="676"/>
      <c r="BE34" s="676"/>
      <c r="BF34" s="676"/>
      <c r="BG34" s="676"/>
      <c r="BH34" s="676"/>
      <c r="BI34" s="676"/>
      <c r="BJ34" s="676"/>
      <c r="BK34" s="676"/>
      <c r="BL34" s="676"/>
      <c r="BM34" s="676"/>
      <c r="BN34" s="676"/>
      <c r="BO34" s="676"/>
      <c r="BP34" s="676"/>
      <c r="BQ34" s="676"/>
      <c r="BR34" s="676"/>
      <c r="BS34" s="676"/>
      <c r="BT34" s="676"/>
      <c r="BU34" s="676"/>
      <c r="BV34" s="247"/>
      <c r="BW34" s="247"/>
      <c r="BX34" s="242"/>
    </row>
    <row r="35" spans="1:76" s="239" customFormat="1" ht="14.25">
      <c r="A35" s="410"/>
      <c r="B35" s="411"/>
      <c r="C35" s="67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676"/>
      <c r="AQ35" s="676"/>
      <c r="AR35" s="676"/>
      <c r="AS35" s="676"/>
      <c r="AT35" s="676"/>
      <c r="AU35" s="676"/>
      <c r="AV35" s="676"/>
      <c r="AW35" s="676"/>
      <c r="AX35" s="676"/>
      <c r="AY35" s="676"/>
      <c r="AZ35" s="676"/>
      <c r="BA35" s="676"/>
      <c r="BB35" s="676"/>
      <c r="BC35" s="676"/>
      <c r="BD35" s="676"/>
      <c r="BE35" s="676"/>
      <c r="BF35" s="676"/>
      <c r="BG35" s="676"/>
      <c r="BH35" s="676"/>
      <c r="BI35" s="676"/>
      <c r="BJ35" s="676"/>
      <c r="BK35" s="676"/>
      <c r="BL35" s="676"/>
      <c r="BM35" s="676"/>
      <c r="BN35" s="676"/>
      <c r="BO35" s="676"/>
      <c r="BP35" s="676"/>
      <c r="BQ35" s="676"/>
      <c r="BR35" s="676"/>
      <c r="BS35" s="676"/>
      <c r="BT35" s="676"/>
      <c r="BU35" s="676"/>
      <c r="BV35" s="247"/>
      <c r="BW35" s="247"/>
      <c r="BX35" s="242"/>
    </row>
    <row r="36" spans="1:73" s="248" customFormat="1" ht="14.25">
      <c r="A36" s="412"/>
      <c r="B36" s="413" t="s">
        <v>201</v>
      </c>
      <c r="C36" s="412" t="s">
        <v>222</v>
      </c>
      <c r="D36" s="412"/>
      <c r="E36" s="412"/>
      <c r="F36" s="412"/>
      <c r="G36" s="412"/>
      <c r="H36" s="178"/>
      <c r="I36" s="178"/>
      <c r="J36" s="178"/>
      <c r="K36" s="178"/>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5"/>
      <c r="AM36" s="415"/>
      <c r="AN36" s="414"/>
      <c r="AO36" s="414"/>
      <c r="AP36" s="414"/>
      <c r="AQ36" s="414"/>
      <c r="AR36" s="414"/>
      <c r="AS36" s="414"/>
      <c r="AT36" s="414"/>
      <c r="AU36" s="414"/>
      <c r="AV36" s="414"/>
      <c r="AW36" s="414"/>
      <c r="AX36" s="414"/>
      <c r="AY36" s="414"/>
      <c r="AZ36" s="414"/>
      <c r="BA36" s="414"/>
      <c r="BB36" s="414"/>
      <c r="BC36" s="414"/>
      <c r="BD36" s="414"/>
      <c r="BE36" s="414"/>
      <c r="BF36" s="414"/>
      <c r="BG36" s="414"/>
      <c r="BH36" s="414"/>
      <c r="BI36" s="414"/>
      <c r="BJ36" s="414"/>
      <c r="BK36" s="414"/>
      <c r="BL36" s="414"/>
      <c r="BM36" s="414"/>
      <c r="BN36" s="414"/>
      <c r="BO36" s="414"/>
      <c r="BP36" s="414"/>
      <c r="BQ36" s="414"/>
      <c r="BR36" s="414"/>
      <c r="BS36" s="414"/>
      <c r="BT36" s="414"/>
      <c r="BU36" s="414"/>
    </row>
    <row r="37" spans="1:76" s="239" customFormat="1" ht="14.25">
      <c r="A37" s="410"/>
      <c r="B37" s="411"/>
      <c r="C37" s="644" t="s">
        <v>223</v>
      </c>
      <c r="D37" s="644"/>
      <c r="E37" s="644"/>
      <c r="F37" s="644"/>
      <c r="G37" s="644"/>
      <c r="H37" s="644"/>
      <c r="I37" s="644"/>
      <c r="J37" s="644"/>
      <c r="K37" s="644"/>
      <c r="L37" s="644"/>
      <c r="M37" s="644"/>
      <c r="N37" s="644"/>
      <c r="O37" s="644"/>
      <c r="P37" s="644"/>
      <c r="Q37" s="644"/>
      <c r="R37" s="644"/>
      <c r="S37" s="644"/>
      <c r="T37" s="644"/>
      <c r="U37" s="644"/>
      <c r="V37" s="644"/>
      <c r="W37" s="644"/>
      <c r="X37" s="644"/>
      <c r="Y37" s="644"/>
      <c r="Z37" s="644"/>
      <c r="AA37" s="644"/>
      <c r="AB37" s="644"/>
      <c r="AC37" s="644"/>
      <c r="AD37" s="644"/>
      <c r="AE37" s="644"/>
      <c r="AF37" s="644"/>
      <c r="AG37" s="644"/>
      <c r="AH37" s="644"/>
      <c r="AI37" s="644"/>
      <c r="AJ37" s="644"/>
      <c r="AK37" s="644"/>
      <c r="AL37" s="644"/>
      <c r="AM37" s="644"/>
      <c r="AN37" s="644"/>
      <c r="AO37" s="644"/>
      <c r="AP37" s="644"/>
      <c r="AQ37" s="644"/>
      <c r="AR37" s="644"/>
      <c r="AS37" s="644"/>
      <c r="AT37" s="644"/>
      <c r="AU37" s="644"/>
      <c r="AV37" s="644"/>
      <c r="AW37" s="644"/>
      <c r="AX37" s="644"/>
      <c r="AY37" s="644"/>
      <c r="AZ37" s="644"/>
      <c r="BA37" s="644"/>
      <c r="BB37" s="644"/>
      <c r="BC37" s="644"/>
      <c r="BD37" s="644"/>
      <c r="BE37" s="644"/>
      <c r="BF37" s="644"/>
      <c r="BG37" s="644"/>
      <c r="BH37" s="644"/>
      <c r="BI37" s="644"/>
      <c r="BJ37" s="644"/>
      <c r="BK37" s="644"/>
      <c r="BL37" s="644"/>
      <c r="BM37" s="644"/>
      <c r="BN37" s="644"/>
      <c r="BO37" s="644"/>
      <c r="BP37" s="644"/>
      <c r="BQ37" s="644"/>
      <c r="BR37" s="644"/>
      <c r="BS37" s="644"/>
      <c r="BT37" s="644"/>
      <c r="BU37" s="644"/>
      <c r="BV37" s="247"/>
      <c r="BW37" s="247"/>
      <c r="BX37" s="242"/>
    </row>
    <row r="38" spans="1:76" s="239" customFormat="1" ht="14.25">
      <c r="A38" s="410"/>
      <c r="B38" s="411"/>
      <c r="C38" s="644"/>
      <c r="D38" s="644"/>
      <c r="E38" s="644"/>
      <c r="F38" s="644"/>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c r="AH38" s="644"/>
      <c r="AI38" s="644"/>
      <c r="AJ38" s="644"/>
      <c r="AK38" s="644"/>
      <c r="AL38" s="644"/>
      <c r="AM38" s="644"/>
      <c r="AN38" s="644"/>
      <c r="AO38" s="644"/>
      <c r="AP38" s="644"/>
      <c r="AQ38" s="644"/>
      <c r="AR38" s="644"/>
      <c r="AS38" s="644"/>
      <c r="AT38" s="644"/>
      <c r="AU38" s="644"/>
      <c r="AV38" s="644"/>
      <c r="AW38" s="644"/>
      <c r="AX38" s="644"/>
      <c r="AY38" s="644"/>
      <c r="AZ38" s="644"/>
      <c r="BA38" s="644"/>
      <c r="BB38" s="644"/>
      <c r="BC38" s="644"/>
      <c r="BD38" s="644"/>
      <c r="BE38" s="644"/>
      <c r="BF38" s="644"/>
      <c r="BG38" s="644"/>
      <c r="BH38" s="644"/>
      <c r="BI38" s="644"/>
      <c r="BJ38" s="644"/>
      <c r="BK38" s="644"/>
      <c r="BL38" s="644"/>
      <c r="BM38" s="644"/>
      <c r="BN38" s="644"/>
      <c r="BO38" s="644"/>
      <c r="BP38" s="644"/>
      <c r="BQ38" s="644"/>
      <c r="BR38" s="644"/>
      <c r="BS38" s="644"/>
      <c r="BT38" s="644"/>
      <c r="BU38" s="644"/>
      <c r="BV38" s="247"/>
      <c r="BW38" s="247"/>
      <c r="BX38" s="242"/>
    </row>
    <row r="39" spans="1:76" s="239" customFormat="1" ht="14.25">
      <c r="A39" s="410"/>
      <c r="B39" s="411"/>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644"/>
      <c r="AZ39" s="644"/>
      <c r="BA39" s="644"/>
      <c r="BB39" s="644"/>
      <c r="BC39" s="644"/>
      <c r="BD39" s="644"/>
      <c r="BE39" s="644"/>
      <c r="BF39" s="644"/>
      <c r="BG39" s="644"/>
      <c r="BH39" s="644"/>
      <c r="BI39" s="644"/>
      <c r="BJ39" s="644"/>
      <c r="BK39" s="644"/>
      <c r="BL39" s="644"/>
      <c r="BM39" s="644"/>
      <c r="BN39" s="644"/>
      <c r="BO39" s="644"/>
      <c r="BP39" s="644"/>
      <c r="BQ39" s="644"/>
      <c r="BR39" s="644"/>
      <c r="BS39" s="644"/>
      <c r="BT39" s="644"/>
      <c r="BU39" s="644"/>
      <c r="BV39" s="247"/>
      <c r="BW39" s="247"/>
      <c r="BX39" s="242"/>
    </row>
    <row r="40" spans="1:76" s="239" customFormat="1" ht="13.5" customHeight="1">
      <c r="A40" s="410"/>
      <c r="B40" s="411"/>
      <c r="C40" s="676" t="s">
        <v>224</v>
      </c>
      <c r="D40" s="676"/>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6"/>
      <c r="AQ40" s="676"/>
      <c r="AR40" s="676"/>
      <c r="AS40" s="676"/>
      <c r="AT40" s="676"/>
      <c r="AU40" s="676"/>
      <c r="AV40" s="676"/>
      <c r="AW40" s="676"/>
      <c r="AX40" s="676"/>
      <c r="AY40" s="676"/>
      <c r="AZ40" s="676"/>
      <c r="BA40" s="676"/>
      <c r="BB40" s="676"/>
      <c r="BC40" s="676"/>
      <c r="BD40" s="676"/>
      <c r="BE40" s="676"/>
      <c r="BF40" s="676"/>
      <c r="BG40" s="676"/>
      <c r="BH40" s="676"/>
      <c r="BI40" s="676"/>
      <c r="BJ40" s="676"/>
      <c r="BK40" s="676"/>
      <c r="BL40" s="676"/>
      <c r="BM40" s="676"/>
      <c r="BN40" s="676"/>
      <c r="BO40" s="676"/>
      <c r="BP40" s="676"/>
      <c r="BQ40" s="676"/>
      <c r="BR40" s="676"/>
      <c r="BS40" s="676"/>
      <c r="BT40" s="676"/>
      <c r="BU40" s="676"/>
      <c r="BV40" s="247"/>
      <c r="BW40" s="247"/>
      <c r="BX40" s="242"/>
    </row>
    <row r="41" spans="1:76" s="239" customFormat="1" ht="14.25">
      <c r="A41" s="410"/>
      <c r="B41" s="411"/>
      <c r="C41" s="67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676"/>
      <c r="AQ41" s="676"/>
      <c r="AR41" s="676"/>
      <c r="AS41" s="676"/>
      <c r="AT41" s="676"/>
      <c r="AU41" s="676"/>
      <c r="AV41" s="676"/>
      <c r="AW41" s="676"/>
      <c r="AX41" s="676"/>
      <c r="AY41" s="676"/>
      <c r="AZ41" s="676"/>
      <c r="BA41" s="676"/>
      <c r="BB41" s="676"/>
      <c r="BC41" s="676"/>
      <c r="BD41" s="676"/>
      <c r="BE41" s="676"/>
      <c r="BF41" s="676"/>
      <c r="BG41" s="676"/>
      <c r="BH41" s="676"/>
      <c r="BI41" s="676"/>
      <c r="BJ41" s="676"/>
      <c r="BK41" s="676"/>
      <c r="BL41" s="676"/>
      <c r="BM41" s="676"/>
      <c r="BN41" s="676"/>
      <c r="BO41" s="676"/>
      <c r="BP41" s="676"/>
      <c r="BQ41" s="676"/>
      <c r="BR41" s="676"/>
      <c r="BS41" s="676"/>
      <c r="BT41" s="676"/>
      <c r="BU41" s="676"/>
      <c r="BV41" s="247"/>
      <c r="BW41" s="247"/>
      <c r="BX41" s="242"/>
    </row>
    <row r="42" spans="1:76" s="239" customFormat="1" ht="14.25">
      <c r="A42" s="410"/>
      <c r="B42" s="411"/>
      <c r="C42" s="67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c r="AP42" s="676"/>
      <c r="AQ42" s="676"/>
      <c r="AR42" s="676"/>
      <c r="AS42" s="676"/>
      <c r="AT42" s="676"/>
      <c r="AU42" s="676"/>
      <c r="AV42" s="676"/>
      <c r="AW42" s="676"/>
      <c r="AX42" s="676"/>
      <c r="AY42" s="676"/>
      <c r="AZ42" s="676"/>
      <c r="BA42" s="676"/>
      <c r="BB42" s="676"/>
      <c r="BC42" s="676"/>
      <c r="BD42" s="676"/>
      <c r="BE42" s="676"/>
      <c r="BF42" s="676"/>
      <c r="BG42" s="676"/>
      <c r="BH42" s="676"/>
      <c r="BI42" s="676"/>
      <c r="BJ42" s="676"/>
      <c r="BK42" s="676"/>
      <c r="BL42" s="676"/>
      <c r="BM42" s="676"/>
      <c r="BN42" s="676"/>
      <c r="BO42" s="676"/>
      <c r="BP42" s="676"/>
      <c r="BQ42" s="676"/>
      <c r="BR42" s="676"/>
      <c r="BS42" s="676"/>
      <c r="BT42" s="676"/>
      <c r="BU42" s="676"/>
      <c r="BV42" s="247"/>
      <c r="BW42" s="247"/>
      <c r="BX42" s="242"/>
    </row>
    <row r="43" spans="1:76" s="239" customFormat="1" ht="13.5" customHeight="1">
      <c r="A43" s="410"/>
      <c r="B43" s="411"/>
      <c r="C43" s="676" t="s">
        <v>225</v>
      </c>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c r="AP43" s="676"/>
      <c r="AQ43" s="676"/>
      <c r="AR43" s="676"/>
      <c r="AS43" s="676"/>
      <c r="AT43" s="676"/>
      <c r="AU43" s="676"/>
      <c r="AV43" s="676"/>
      <c r="AW43" s="676"/>
      <c r="AX43" s="676"/>
      <c r="AY43" s="676"/>
      <c r="AZ43" s="676"/>
      <c r="BA43" s="676"/>
      <c r="BB43" s="676"/>
      <c r="BC43" s="676"/>
      <c r="BD43" s="676"/>
      <c r="BE43" s="676"/>
      <c r="BF43" s="676"/>
      <c r="BG43" s="676"/>
      <c r="BH43" s="676"/>
      <c r="BI43" s="676"/>
      <c r="BJ43" s="676"/>
      <c r="BK43" s="676"/>
      <c r="BL43" s="676"/>
      <c r="BM43" s="676"/>
      <c r="BN43" s="676"/>
      <c r="BO43" s="676"/>
      <c r="BP43" s="676"/>
      <c r="BQ43" s="676"/>
      <c r="BR43" s="676"/>
      <c r="BS43" s="676"/>
      <c r="BT43" s="676"/>
      <c r="BU43" s="676"/>
      <c r="BV43" s="247"/>
      <c r="BW43" s="247"/>
      <c r="BX43" s="242"/>
    </row>
    <row r="44" spans="1:76" s="239" customFormat="1" ht="14.25">
      <c r="A44" s="410"/>
      <c r="B44" s="411"/>
      <c r="C44" s="67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c r="AP44" s="676"/>
      <c r="AQ44" s="676"/>
      <c r="AR44" s="676"/>
      <c r="AS44" s="676"/>
      <c r="AT44" s="676"/>
      <c r="AU44" s="676"/>
      <c r="AV44" s="676"/>
      <c r="AW44" s="676"/>
      <c r="AX44" s="676"/>
      <c r="AY44" s="676"/>
      <c r="AZ44" s="676"/>
      <c r="BA44" s="676"/>
      <c r="BB44" s="676"/>
      <c r="BC44" s="676"/>
      <c r="BD44" s="676"/>
      <c r="BE44" s="676"/>
      <c r="BF44" s="676"/>
      <c r="BG44" s="676"/>
      <c r="BH44" s="676"/>
      <c r="BI44" s="676"/>
      <c r="BJ44" s="676"/>
      <c r="BK44" s="676"/>
      <c r="BL44" s="676"/>
      <c r="BM44" s="676"/>
      <c r="BN44" s="676"/>
      <c r="BO44" s="676"/>
      <c r="BP44" s="676"/>
      <c r="BQ44" s="676"/>
      <c r="BR44" s="676"/>
      <c r="BS44" s="676"/>
      <c r="BT44" s="676"/>
      <c r="BU44" s="676"/>
      <c r="BV44" s="247"/>
      <c r="BW44" s="247"/>
      <c r="BX44" s="242"/>
    </row>
    <row r="45" spans="1:76" s="239" customFormat="1" ht="14.25">
      <c r="A45" s="410"/>
      <c r="B45" s="411"/>
      <c r="C45" s="416" t="s">
        <v>226</v>
      </c>
      <c r="D45" s="410"/>
      <c r="E45" s="410"/>
      <c r="F45" s="410"/>
      <c r="G45" s="410"/>
      <c r="H45" s="166"/>
      <c r="I45" s="166"/>
      <c r="J45" s="166"/>
      <c r="K45" s="16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7"/>
      <c r="AL45" s="405"/>
      <c r="AM45" s="405"/>
      <c r="AN45" s="406"/>
      <c r="AO45" s="406"/>
      <c r="AP45" s="406"/>
      <c r="AQ45" s="406"/>
      <c r="AR45" s="406"/>
      <c r="AS45" s="406"/>
      <c r="AT45" s="406"/>
      <c r="AU45" s="406"/>
      <c r="AV45" s="406"/>
      <c r="AW45" s="406"/>
      <c r="AX45" s="406"/>
      <c r="AY45" s="406"/>
      <c r="AZ45" s="406"/>
      <c r="BA45" s="406"/>
      <c r="BB45" s="406"/>
      <c r="BC45" s="406"/>
      <c r="BD45" s="406"/>
      <c r="BE45" s="406"/>
      <c r="BF45" s="406"/>
      <c r="BG45" s="406"/>
      <c r="BH45" s="406"/>
      <c r="BI45" s="406"/>
      <c r="BJ45" s="406"/>
      <c r="BK45" s="406"/>
      <c r="BL45" s="406"/>
      <c r="BM45" s="406"/>
      <c r="BN45" s="406"/>
      <c r="BO45" s="406"/>
      <c r="BP45" s="406"/>
      <c r="BQ45" s="406"/>
      <c r="BR45" s="406"/>
      <c r="BS45" s="406"/>
      <c r="BT45" s="406"/>
      <c r="BU45" s="406"/>
      <c r="BV45" s="247"/>
      <c r="BW45" s="247"/>
      <c r="BX45" s="242"/>
    </row>
    <row r="46" spans="1:76" s="239" customFormat="1" ht="14.25">
      <c r="A46" s="410"/>
      <c r="B46" s="411"/>
      <c r="C46" s="416" t="s">
        <v>227</v>
      </c>
      <c r="D46" s="410"/>
      <c r="E46" s="410"/>
      <c r="F46" s="410"/>
      <c r="G46" s="410"/>
      <c r="H46" s="166"/>
      <c r="I46" s="166"/>
      <c r="J46" s="166"/>
      <c r="K46" s="16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7"/>
      <c r="AL46" s="405"/>
      <c r="AM46" s="405"/>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247"/>
      <c r="BW46" s="247"/>
      <c r="BX46" s="242"/>
    </row>
    <row r="47" spans="1:76" s="239" customFormat="1" ht="14.25">
      <c r="A47" s="410"/>
      <c r="B47" s="411"/>
      <c r="C47" s="410" t="s">
        <v>405</v>
      </c>
      <c r="D47" s="410" t="s">
        <v>411</v>
      </c>
      <c r="E47" s="410"/>
      <c r="F47" s="410"/>
      <c r="G47" s="410"/>
      <c r="H47" s="166"/>
      <c r="I47" s="166"/>
      <c r="J47" s="166"/>
      <c r="K47" s="16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7"/>
      <c r="AL47" s="405"/>
      <c r="AM47" s="405"/>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247"/>
      <c r="BW47" s="247"/>
      <c r="BX47" s="242"/>
    </row>
    <row r="48" spans="1:73" s="248" customFormat="1" ht="14.25">
      <c r="A48" s="412"/>
      <c r="B48" s="413" t="s">
        <v>204</v>
      </c>
      <c r="C48" s="412" t="s">
        <v>228</v>
      </c>
      <c r="D48" s="412"/>
      <c r="E48" s="412"/>
      <c r="F48" s="412"/>
      <c r="G48" s="412"/>
      <c r="H48" s="178"/>
      <c r="I48" s="178"/>
      <c r="J48" s="178"/>
      <c r="K48" s="178"/>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5"/>
      <c r="AM48" s="415"/>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4"/>
      <c r="BR48" s="414"/>
      <c r="BS48" s="414"/>
      <c r="BT48" s="414"/>
      <c r="BU48" s="414"/>
    </row>
    <row r="49" spans="1:76" s="239" customFormat="1" ht="14.25">
      <c r="A49" s="410"/>
      <c r="B49" s="411"/>
      <c r="C49" s="416" t="s">
        <v>229</v>
      </c>
      <c r="D49" s="410"/>
      <c r="E49" s="410"/>
      <c r="F49" s="410"/>
      <c r="G49" s="410"/>
      <c r="H49" s="166"/>
      <c r="I49" s="166"/>
      <c r="J49" s="166"/>
      <c r="K49" s="16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7"/>
      <c r="AL49" s="405"/>
      <c r="AM49" s="405"/>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247"/>
      <c r="BW49" s="247"/>
      <c r="BX49" s="242"/>
    </row>
    <row r="50" spans="1:76" s="239" customFormat="1" ht="14.25">
      <c r="A50" s="410"/>
      <c r="B50" s="411"/>
      <c r="C50" s="675" t="s">
        <v>230</v>
      </c>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c r="AP50" s="675"/>
      <c r="AQ50" s="675"/>
      <c r="AR50" s="675"/>
      <c r="AS50" s="675"/>
      <c r="AT50" s="675"/>
      <c r="AU50" s="675"/>
      <c r="AV50" s="675"/>
      <c r="AW50" s="675"/>
      <c r="AX50" s="675"/>
      <c r="AY50" s="675"/>
      <c r="AZ50" s="675"/>
      <c r="BA50" s="675"/>
      <c r="BB50" s="675"/>
      <c r="BC50" s="675"/>
      <c r="BD50" s="675"/>
      <c r="BE50" s="675"/>
      <c r="BF50" s="675"/>
      <c r="BG50" s="675"/>
      <c r="BH50" s="675"/>
      <c r="BI50" s="675"/>
      <c r="BJ50" s="675"/>
      <c r="BK50" s="675"/>
      <c r="BL50" s="675"/>
      <c r="BM50" s="675"/>
      <c r="BN50" s="675"/>
      <c r="BO50" s="675"/>
      <c r="BP50" s="675"/>
      <c r="BQ50" s="675"/>
      <c r="BR50" s="675"/>
      <c r="BS50" s="675"/>
      <c r="BT50" s="675"/>
      <c r="BU50" s="675"/>
      <c r="BV50" s="247"/>
      <c r="BW50" s="247"/>
      <c r="BX50" s="242"/>
    </row>
    <row r="51" spans="1:76" s="239" customFormat="1" ht="14.25">
      <c r="A51" s="410"/>
      <c r="B51" s="411"/>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c r="AP51" s="675"/>
      <c r="AQ51" s="675"/>
      <c r="AR51" s="675"/>
      <c r="AS51" s="675"/>
      <c r="AT51" s="675"/>
      <c r="AU51" s="675"/>
      <c r="AV51" s="675"/>
      <c r="AW51" s="675"/>
      <c r="AX51" s="675"/>
      <c r="AY51" s="675"/>
      <c r="AZ51" s="675"/>
      <c r="BA51" s="675"/>
      <c r="BB51" s="675"/>
      <c r="BC51" s="675"/>
      <c r="BD51" s="675"/>
      <c r="BE51" s="675"/>
      <c r="BF51" s="675"/>
      <c r="BG51" s="675"/>
      <c r="BH51" s="675"/>
      <c r="BI51" s="675"/>
      <c r="BJ51" s="675"/>
      <c r="BK51" s="675"/>
      <c r="BL51" s="675"/>
      <c r="BM51" s="675"/>
      <c r="BN51" s="675"/>
      <c r="BO51" s="675"/>
      <c r="BP51" s="675"/>
      <c r="BQ51" s="675"/>
      <c r="BR51" s="675"/>
      <c r="BS51" s="675"/>
      <c r="BT51" s="675"/>
      <c r="BU51" s="675"/>
      <c r="BV51" s="247"/>
      <c r="BW51" s="247"/>
      <c r="BX51" s="242"/>
    </row>
    <row r="52" spans="1:76" s="239" customFormat="1" ht="14.25">
      <c r="A52" s="410"/>
      <c r="B52" s="411"/>
      <c r="C52" s="675" t="s">
        <v>231</v>
      </c>
      <c r="D52" s="675"/>
      <c r="E52" s="675"/>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c r="AP52" s="675"/>
      <c r="AQ52" s="675"/>
      <c r="AR52" s="675"/>
      <c r="AS52" s="675"/>
      <c r="AT52" s="675"/>
      <c r="AU52" s="675"/>
      <c r="AV52" s="675"/>
      <c r="AW52" s="675"/>
      <c r="AX52" s="675"/>
      <c r="AY52" s="675"/>
      <c r="AZ52" s="675"/>
      <c r="BA52" s="675"/>
      <c r="BB52" s="675"/>
      <c r="BC52" s="675"/>
      <c r="BD52" s="675"/>
      <c r="BE52" s="675"/>
      <c r="BF52" s="675"/>
      <c r="BG52" s="675"/>
      <c r="BH52" s="675"/>
      <c r="BI52" s="675"/>
      <c r="BJ52" s="675"/>
      <c r="BK52" s="675"/>
      <c r="BL52" s="675"/>
      <c r="BM52" s="675"/>
      <c r="BN52" s="675"/>
      <c r="BO52" s="675"/>
      <c r="BP52" s="675"/>
      <c r="BQ52" s="675"/>
      <c r="BR52" s="675"/>
      <c r="BS52" s="675"/>
      <c r="BT52" s="675"/>
      <c r="BU52" s="675"/>
      <c r="BV52" s="247"/>
      <c r="BW52" s="247"/>
      <c r="BX52" s="242"/>
    </row>
    <row r="53" spans="1:76" s="239" customFormat="1" ht="14.25">
      <c r="A53" s="410"/>
      <c r="B53" s="411"/>
      <c r="C53" s="675"/>
      <c r="D53" s="675"/>
      <c r="E53" s="675"/>
      <c r="F53" s="675"/>
      <c r="G53" s="675"/>
      <c r="H53" s="675"/>
      <c r="I53" s="675"/>
      <c r="J53" s="675"/>
      <c r="K53" s="675"/>
      <c r="L53" s="675"/>
      <c r="M53" s="675"/>
      <c r="N53" s="675"/>
      <c r="O53" s="675"/>
      <c r="P53" s="675"/>
      <c r="Q53" s="675"/>
      <c r="R53" s="675"/>
      <c r="S53" s="675"/>
      <c r="T53" s="675"/>
      <c r="U53" s="675"/>
      <c r="V53" s="675"/>
      <c r="W53" s="675"/>
      <c r="X53" s="675"/>
      <c r="Y53" s="675"/>
      <c r="Z53" s="675"/>
      <c r="AA53" s="675"/>
      <c r="AB53" s="675"/>
      <c r="AC53" s="675"/>
      <c r="AD53" s="675"/>
      <c r="AE53" s="675"/>
      <c r="AF53" s="675"/>
      <c r="AG53" s="675"/>
      <c r="AH53" s="675"/>
      <c r="AI53" s="675"/>
      <c r="AJ53" s="675"/>
      <c r="AK53" s="675"/>
      <c r="AL53" s="675"/>
      <c r="AM53" s="675"/>
      <c r="AN53" s="675"/>
      <c r="AO53" s="675"/>
      <c r="AP53" s="675"/>
      <c r="AQ53" s="675"/>
      <c r="AR53" s="675"/>
      <c r="AS53" s="675"/>
      <c r="AT53" s="675"/>
      <c r="AU53" s="675"/>
      <c r="AV53" s="675"/>
      <c r="AW53" s="675"/>
      <c r="AX53" s="675"/>
      <c r="AY53" s="675"/>
      <c r="AZ53" s="675"/>
      <c r="BA53" s="675"/>
      <c r="BB53" s="675"/>
      <c r="BC53" s="675"/>
      <c r="BD53" s="675"/>
      <c r="BE53" s="675"/>
      <c r="BF53" s="675"/>
      <c r="BG53" s="675"/>
      <c r="BH53" s="675"/>
      <c r="BI53" s="675"/>
      <c r="BJ53" s="675"/>
      <c r="BK53" s="675"/>
      <c r="BL53" s="675"/>
      <c r="BM53" s="675"/>
      <c r="BN53" s="675"/>
      <c r="BO53" s="675"/>
      <c r="BP53" s="675"/>
      <c r="BQ53" s="675"/>
      <c r="BR53" s="675"/>
      <c r="BS53" s="675"/>
      <c r="BT53" s="675"/>
      <c r="BU53" s="675"/>
      <c r="BV53" s="247"/>
      <c r="BW53" s="247"/>
      <c r="BX53" s="242"/>
    </row>
    <row r="54" spans="1:76" s="239" customFormat="1" ht="14.25">
      <c r="A54" s="410"/>
      <c r="B54" s="411"/>
      <c r="C54" s="416" t="s">
        <v>232</v>
      </c>
      <c r="D54" s="410"/>
      <c r="E54" s="410"/>
      <c r="F54" s="410"/>
      <c r="G54" s="410"/>
      <c r="H54" s="166"/>
      <c r="I54" s="166"/>
      <c r="J54" s="166"/>
      <c r="K54" s="16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7"/>
      <c r="AL54" s="405"/>
      <c r="AM54" s="405"/>
      <c r="AN54" s="406"/>
      <c r="AO54" s="406"/>
      <c r="AP54" s="406"/>
      <c r="AQ54" s="406"/>
      <c r="AR54" s="406"/>
      <c r="AS54" s="406"/>
      <c r="AT54" s="406"/>
      <c r="AU54" s="406"/>
      <c r="AV54" s="406"/>
      <c r="AW54" s="406"/>
      <c r="AX54" s="406"/>
      <c r="AY54" s="406"/>
      <c r="AZ54" s="406"/>
      <c r="BA54" s="406"/>
      <c r="BB54" s="406"/>
      <c r="BC54" s="406"/>
      <c r="BD54" s="406"/>
      <c r="BE54" s="406"/>
      <c r="BF54" s="406"/>
      <c r="BG54" s="406"/>
      <c r="BH54" s="406"/>
      <c r="BI54" s="406"/>
      <c r="BJ54" s="406"/>
      <c r="BK54" s="406"/>
      <c r="BL54" s="406"/>
      <c r="BM54" s="406"/>
      <c r="BN54" s="406"/>
      <c r="BO54" s="406"/>
      <c r="BP54" s="406"/>
      <c r="BQ54" s="406"/>
      <c r="BR54" s="406"/>
      <c r="BS54" s="406"/>
      <c r="BT54" s="406"/>
      <c r="BU54" s="406"/>
      <c r="BV54" s="247"/>
      <c r="BW54" s="247"/>
      <c r="BX54" s="242"/>
    </row>
    <row r="55" spans="1:73" s="248" customFormat="1" ht="14.25">
      <c r="A55" s="412"/>
      <c r="B55" s="413" t="s">
        <v>233</v>
      </c>
      <c r="C55" s="412" t="s">
        <v>234</v>
      </c>
      <c r="D55" s="412"/>
      <c r="E55" s="412"/>
      <c r="F55" s="412"/>
      <c r="G55" s="412"/>
      <c r="H55" s="178"/>
      <c r="I55" s="178"/>
      <c r="J55" s="178"/>
      <c r="K55" s="178"/>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5"/>
      <c r="AM55" s="415"/>
      <c r="AN55" s="414"/>
      <c r="AO55" s="414"/>
      <c r="AP55" s="414"/>
      <c r="AQ55" s="414"/>
      <c r="AR55" s="414"/>
      <c r="AS55" s="414"/>
      <c r="AT55" s="414"/>
      <c r="AU55" s="414"/>
      <c r="AV55" s="414"/>
      <c r="AW55" s="414"/>
      <c r="AX55" s="414"/>
      <c r="AY55" s="414"/>
      <c r="AZ55" s="414"/>
      <c r="BA55" s="414"/>
      <c r="BB55" s="414"/>
      <c r="BC55" s="414"/>
      <c r="BD55" s="414"/>
      <c r="BE55" s="414"/>
      <c r="BF55" s="414"/>
      <c r="BG55" s="414"/>
      <c r="BH55" s="414"/>
      <c r="BI55" s="414"/>
      <c r="BJ55" s="414"/>
      <c r="BK55" s="414"/>
      <c r="BL55" s="414"/>
      <c r="BM55" s="414"/>
      <c r="BN55" s="414"/>
      <c r="BO55" s="414"/>
      <c r="BP55" s="414"/>
      <c r="BQ55" s="414"/>
      <c r="BR55" s="414"/>
      <c r="BS55" s="414"/>
      <c r="BT55" s="414"/>
      <c r="BU55" s="414"/>
    </row>
    <row r="56" spans="1:76" s="239" customFormat="1" ht="14.25">
      <c r="A56" s="410"/>
      <c r="B56" s="411"/>
      <c r="C56" s="416" t="s">
        <v>235</v>
      </c>
      <c r="D56" s="410"/>
      <c r="E56" s="410"/>
      <c r="F56" s="410"/>
      <c r="G56" s="410"/>
      <c r="H56" s="166"/>
      <c r="I56" s="166"/>
      <c r="J56" s="166"/>
      <c r="K56" s="16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7"/>
      <c r="AL56" s="405"/>
      <c r="AM56" s="405"/>
      <c r="AN56" s="406"/>
      <c r="AO56" s="406"/>
      <c r="AP56" s="406"/>
      <c r="AQ56" s="406"/>
      <c r="AR56" s="406"/>
      <c r="AS56" s="406"/>
      <c r="AT56" s="406"/>
      <c r="AU56" s="406"/>
      <c r="AV56" s="406"/>
      <c r="AW56" s="406"/>
      <c r="AX56" s="406"/>
      <c r="AY56" s="406"/>
      <c r="AZ56" s="406"/>
      <c r="BA56" s="406"/>
      <c r="BB56" s="406"/>
      <c r="BC56" s="406"/>
      <c r="BD56" s="406"/>
      <c r="BE56" s="406"/>
      <c r="BF56" s="406"/>
      <c r="BG56" s="406"/>
      <c r="BH56" s="406"/>
      <c r="BI56" s="406"/>
      <c r="BJ56" s="406"/>
      <c r="BK56" s="406"/>
      <c r="BL56" s="406"/>
      <c r="BM56" s="406"/>
      <c r="BN56" s="406"/>
      <c r="BO56" s="406"/>
      <c r="BP56" s="406"/>
      <c r="BQ56" s="406"/>
      <c r="BR56" s="406"/>
      <c r="BS56" s="406"/>
      <c r="BT56" s="406"/>
      <c r="BU56" s="406"/>
      <c r="BV56" s="247"/>
      <c r="BW56" s="247"/>
      <c r="BX56" s="242"/>
    </row>
    <row r="57" spans="1:76" s="239" customFormat="1" ht="14.25">
      <c r="A57" s="410"/>
      <c r="B57" s="411"/>
      <c r="C57" s="416" t="s">
        <v>236</v>
      </c>
      <c r="D57" s="410"/>
      <c r="E57" s="410"/>
      <c r="F57" s="410"/>
      <c r="G57" s="410"/>
      <c r="H57" s="166"/>
      <c r="I57" s="166"/>
      <c r="J57" s="166"/>
      <c r="K57" s="16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7"/>
      <c r="AL57" s="405"/>
      <c r="AM57" s="405"/>
      <c r="AN57" s="406"/>
      <c r="AO57" s="406"/>
      <c r="AP57" s="406"/>
      <c r="AQ57" s="406"/>
      <c r="AR57" s="406"/>
      <c r="AS57" s="406"/>
      <c r="AT57" s="406"/>
      <c r="AU57" s="406"/>
      <c r="AV57" s="406"/>
      <c r="AW57" s="406"/>
      <c r="AX57" s="406"/>
      <c r="AY57" s="406"/>
      <c r="AZ57" s="406"/>
      <c r="BA57" s="406"/>
      <c r="BB57" s="406"/>
      <c r="BC57" s="406"/>
      <c r="BD57" s="406"/>
      <c r="BE57" s="406"/>
      <c r="BF57" s="406"/>
      <c r="BG57" s="406"/>
      <c r="BH57" s="406"/>
      <c r="BI57" s="406"/>
      <c r="BJ57" s="406"/>
      <c r="BK57" s="406"/>
      <c r="BL57" s="406"/>
      <c r="BM57" s="406"/>
      <c r="BN57" s="406"/>
      <c r="BO57" s="406"/>
      <c r="BP57" s="406"/>
      <c r="BQ57" s="406"/>
      <c r="BR57" s="406"/>
      <c r="BS57" s="406"/>
      <c r="BT57" s="406"/>
      <c r="BU57" s="406"/>
      <c r="BV57" s="247"/>
      <c r="BW57" s="247"/>
      <c r="BX57" s="242"/>
    </row>
    <row r="58" spans="1:73" s="248" customFormat="1" ht="14.25">
      <c r="A58" s="412"/>
      <c r="B58" s="413" t="s">
        <v>237</v>
      </c>
      <c r="C58" s="412" t="s">
        <v>238</v>
      </c>
      <c r="D58" s="412"/>
      <c r="E58" s="412"/>
      <c r="F58" s="412"/>
      <c r="G58" s="412"/>
      <c r="H58" s="178"/>
      <c r="I58" s="178"/>
      <c r="J58" s="178"/>
      <c r="K58" s="178"/>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5"/>
      <c r="AM58" s="415"/>
      <c r="AN58" s="414"/>
      <c r="AO58" s="414"/>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4"/>
      <c r="BO58" s="414"/>
      <c r="BP58" s="414"/>
      <c r="BQ58" s="414"/>
      <c r="BR58" s="414"/>
      <c r="BS58" s="414"/>
      <c r="BT58" s="414"/>
      <c r="BU58" s="414"/>
    </row>
    <row r="59" spans="1:76" s="239" customFormat="1" ht="14.25">
      <c r="A59" s="410"/>
      <c r="B59" s="411"/>
      <c r="C59" s="416" t="s">
        <v>239</v>
      </c>
      <c r="D59" s="410"/>
      <c r="E59" s="410"/>
      <c r="F59" s="410"/>
      <c r="G59" s="410"/>
      <c r="H59" s="166"/>
      <c r="I59" s="166"/>
      <c r="J59" s="166"/>
      <c r="K59" s="16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7"/>
      <c r="AL59" s="405"/>
      <c r="AM59" s="405"/>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247"/>
      <c r="BW59" s="247"/>
      <c r="BX59" s="242"/>
    </row>
    <row r="60" spans="1:76" s="239" customFormat="1" ht="14.25">
      <c r="A60" s="410"/>
      <c r="B60" s="411"/>
      <c r="C60" s="675" t="s">
        <v>240</v>
      </c>
      <c r="D60" s="675"/>
      <c r="E60" s="675"/>
      <c r="F60" s="675"/>
      <c r="G60" s="675"/>
      <c r="H60" s="675"/>
      <c r="I60" s="675"/>
      <c r="J60" s="675"/>
      <c r="K60" s="675"/>
      <c r="L60" s="675"/>
      <c r="M60" s="675"/>
      <c r="N60" s="675"/>
      <c r="O60" s="675"/>
      <c r="P60" s="675"/>
      <c r="Q60" s="675"/>
      <c r="R60" s="675"/>
      <c r="S60" s="675"/>
      <c r="T60" s="675"/>
      <c r="U60" s="675"/>
      <c r="V60" s="675"/>
      <c r="W60" s="675"/>
      <c r="X60" s="675"/>
      <c r="Y60" s="675"/>
      <c r="Z60" s="675"/>
      <c r="AA60" s="675"/>
      <c r="AB60" s="675"/>
      <c r="AC60" s="675"/>
      <c r="AD60" s="675"/>
      <c r="AE60" s="675"/>
      <c r="AF60" s="675"/>
      <c r="AG60" s="675"/>
      <c r="AH60" s="675"/>
      <c r="AI60" s="675"/>
      <c r="AJ60" s="675"/>
      <c r="AK60" s="675"/>
      <c r="AL60" s="675"/>
      <c r="AM60" s="675"/>
      <c r="AN60" s="675"/>
      <c r="AO60" s="675"/>
      <c r="AP60" s="675"/>
      <c r="AQ60" s="675"/>
      <c r="AR60" s="675"/>
      <c r="AS60" s="675"/>
      <c r="AT60" s="675"/>
      <c r="AU60" s="675"/>
      <c r="AV60" s="675"/>
      <c r="AW60" s="675"/>
      <c r="AX60" s="675"/>
      <c r="AY60" s="675"/>
      <c r="AZ60" s="675"/>
      <c r="BA60" s="675"/>
      <c r="BB60" s="675"/>
      <c r="BC60" s="675"/>
      <c r="BD60" s="675"/>
      <c r="BE60" s="675"/>
      <c r="BF60" s="675"/>
      <c r="BG60" s="675"/>
      <c r="BH60" s="675"/>
      <c r="BI60" s="675"/>
      <c r="BJ60" s="675"/>
      <c r="BK60" s="675"/>
      <c r="BL60" s="675"/>
      <c r="BM60" s="675"/>
      <c r="BN60" s="675"/>
      <c r="BO60" s="675"/>
      <c r="BP60" s="675"/>
      <c r="BQ60" s="675"/>
      <c r="BR60" s="675"/>
      <c r="BS60" s="675"/>
      <c r="BT60" s="675"/>
      <c r="BU60" s="675"/>
      <c r="BV60" s="247"/>
      <c r="BW60" s="247"/>
      <c r="BX60" s="242"/>
    </row>
    <row r="61" spans="1:76" s="239" customFormat="1" ht="14.25">
      <c r="A61" s="410"/>
      <c r="B61" s="411"/>
      <c r="C61" s="675"/>
      <c r="D61" s="675"/>
      <c r="E61" s="675"/>
      <c r="F61" s="675"/>
      <c r="G61" s="675"/>
      <c r="H61" s="675"/>
      <c r="I61" s="675"/>
      <c r="J61" s="675"/>
      <c r="K61" s="675"/>
      <c r="L61" s="675"/>
      <c r="M61" s="675"/>
      <c r="N61" s="675"/>
      <c r="O61" s="675"/>
      <c r="P61" s="675"/>
      <c r="Q61" s="675"/>
      <c r="R61" s="675"/>
      <c r="S61" s="675"/>
      <c r="T61" s="675"/>
      <c r="U61" s="675"/>
      <c r="V61" s="675"/>
      <c r="W61" s="675"/>
      <c r="X61" s="675"/>
      <c r="Y61" s="675"/>
      <c r="Z61" s="675"/>
      <c r="AA61" s="675"/>
      <c r="AB61" s="675"/>
      <c r="AC61" s="675"/>
      <c r="AD61" s="675"/>
      <c r="AE61" s="675"/>
      <c r="AF61" s="675"/>
      <c r="AG61" s="675"/>
      <c r="AH61" s="675"/>
      <c r="AI61" s="675"/>
      <c r="AJ61" s="675"/>
      <c r="AK61" s="675"/>
      <c r="AL61" s="675"/>
      <c r="AM61" s="675"/>
      <c r="AN61" s="675"/>
      <c r="AO61" s="675"/>
      <c r="AP61" s="675"/>
      <c r="AQ61" s="675"/>
      <c r="AR61" s="675"/>
      <c r="AS61" s="675"/>
      <c r="AT61" s="675"/>
      <c r="AU61" s="675"/>
      <c r="AV61" s="675"/>
      <c r="AW61" s="675"/>
      <c r="AX61" s="675"/>
      <c r="AY61" s="675"/>
      <c r="AZ61" s="675"/>
      <c r="BA61" s="675"/>
      <c r="BB61" s="675"/>
      <c r="BC61" s="675"/>
      <c r="BD61" s="675"/>
      <c r="BE61" s="675"/>
      <c r="BF61" s="675"/>
      <c r="BG61" s="675"/>
      <c r="BH61" s="675"/>
      <c r="BI61" s="675"/>
      <c r="BJ61" s="675"/>
      <c r="BK61" s="675"/>
      <c r="BL61" s="675"/>
      <c r="BM61" s="675"/>
      <c r="BN61" s="675"/>
      <c r="BO61" s="675"/>
      <c r="BP61" s="675"/>
      <c r="BQ61" s="675"/>
      <c r="BR61" s="675"/>
      <c r="BS61" s="675"/>
      <c r="BT61" s="675"/>
      <c r="BU61" s="675"/>
      <c r="BV61" s="247"/>
      <c r="BW61" s="247"/>
      <c r="BX61" s="242"/>
    </row>
    <row r="62" spans="1:76" s="239" customFormat="1" ht="14.25">
      <c r="A62" s="410"/>
      <c r="B62" s="411"/>
      <c r="C62" s="416" t="s">
        <v>241</v>
      </c>
      <c r="D62" s="410"/>
      <c r="E62" s="410"/>
      <c r="F62" s="410"/>
      <c r="G62" s="410"/>
      <c r="H62" s="166"/>
      <c r="I62" s="166"/>
      <c r="J62" s="166"/>
      <c r="K62" s="16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7"/>
      <c r="AL62" s="405"/>
      <c r="AM62" s="405"/>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247"/>
      <c r="BW62" s="247"/>
      <c r="BX62" s="242"/>
    </row>
    <row r="63" spans="1:76" s="239" customFormat="1" ht="14.25">
      <c r="A63" s="410"/>
      <c r="B63" s="411"/>
      <c r="C63" s="416" t="s">
        <v>242</v>
      </c>
      <c r="D63" s="410"/>
      <c r="E63" s="410"/>
      <c r="F63" s="410"/>
      <c r="G63" s="410"/>
      <c r="H63" s="166"/>
      <c r="I63" s="166"/>
      <c r="J63" s="166"/>
      <c r="K63" s="16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7"/>
      <c r="AL63" s="405"/>
      <c r="AM63" s="405"/>
      <c r="AN63" s="406"/>
      <c r="AO63" s="406"/>
      <c r="AP63" s="406"/>
      <c r="AQ63" s="406"/>
      <c r="AR63" s="406"/>
      <c r="AS63" s="406"/>
      <c r="AT63" s="406"/>
      <c r="AU63" s="406"/>
      <c r="AV63" s="406"/>
      <c r="AW63" s="406"/>
      <c r="AX63" s="406"/>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247"/>
      <c r="BW63" s="247"/>
      <c r="BX63" s="242"/>
    </row>
    <row r="64" spans="1:73" s="248" customFormat="1" ht="14.25">
      <c r="A64" s="412"/>
      <c r="B64" s="413" t="s">
        <v>243</v>
      </c>
      <c r="C64" s="412" t="s">
        <v>244</v>
      </c>
      <c r="D64" s="412"/>
      <c r="E64" s="412"/>
      <c r="F64" s="412"/>
      <c r="G64" s="412"/>
      <c r="H64" s="178"/>
      <c r="I64" s="178"/>
      <c r="J64" s="178"/>
      <c r="K64" s="178"/>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5"/>
      <c r="AM64" s="415"/>
      <c r="AN64" s="414"/>
      <c r="AO64" s="414"/>
      <c r="AP64" s="414"/>
      <c r="AQ64" s="414"/>
      <c r="AR64" s="414"/>
      <c r="AS64" s="414"/>
      <c r="AT64" s="414"/>
      <c r="AU64" s="414"/>
      <c r="AV64" s="414"/>
      <c r="AW64" s="414"/>
      <c r="AX64" s="414"/>
      <c r="AY64" s="414"/>
      <c r="AZ64" s="414"/>
      <c r="BA64" s="414"/>
      <c r="BB64" s="414"/>
      <c r="BC64" s="414"/>
      <c r="BD64" s="414"/>
      <c r="BE64" s="414"/>
      <c r="BF64" s="414"/>
      <c r="BG64" s="414"/>
      <c r="BH64" s="414"/>
      <c r="BI64" s="414"/>
      <c r="BJ64" s="414"/>
      <c r="BK64" s="414"/>
      <c r="BL64" s="414"/>
      <c r="BM64" s="414"/>
      <c r="BN64" s="414"/>
      <c r="BO64" s="414"/>
      <c r="BP64" s="414"/>
      <c r="BQ64" s="414"/>
      <c r="BR64" s="414"/>
      <c r="BS64" s="414"/>
      <c r="BT64" s="414"/>
      <c r="BU64" s="414"/>
    </row>
    <row r="65" spans="1:76" s="239" customFormat="1" ht="14.25">
      <c r="A65" s="410"/>
      <c r="B65" s="411"/>
      <c r="C65" s="416" t="s">
        <v>245</v>
      </c>
      <c r="D65" s="410"/>
      <c r="E65" s="410"/>
      <c r="F65" s="410"/>
      <c r="G65" s="410"/>
      <c r="H65" s="166"/>
      <c r="I65" s="166"/>
      <c r="J65" s="166"/>
      <c r="K65" s="16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7"/>
      <c r="AL65" s="405"/>
      <c r="AM65" s="405"/>
      <c r="AN65" s="406"/>
      <c r="AO65" s="406"/>
      <c r="AP65" s="406"/>
      <c r="AQ65" s="406"/>
      <c r="AR65" s="406"/>
      <c r="AS65" s="406"/>
      <c r="AT65" s="406"/>
      <c r="AU65" s="406"/>
      <c r="AV65" s="406"/>
      <c r="AW65" s="406"/>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247"/>
      <c r="BW65" s="247"/>
      <c r="BX65" s="242"/>
    </row>
    <row r="66" spans="1:76" s="239" customFormat="1" ht="14.25">
      <c r="A66" s="410"/>
      <c r="B66" s="411"/>
      <c r="C66" s="675" t="s">
        <v>246</v>
      </c>
      <c r="D66" s="675"/>
      <c r="E66" s="675"/>
      <c r="F66" s="675"/>
      <c r="G66" s="675"/>
      <c r="H66" s="675"/>
      <c r="I66" s="675"/>
      <c r="J66" s="675"/>
      <c r="K66" s="675"/>
      <c r="L66" s="675"/>
      <c r="M66" s="675"/>
      <c r="N66" s="675"/>
      <c r="O66" s="675"/>
      <c r="P66" s="675"/>
      <c r="Q66" s="675"/>
      <c r="R66" s="675"/>
      <c r="S66" s="675"/>
      <c r="T66" s="675"/>
      <c r="U66" s="675"/>
      <c r="V66" s="675"/>
      <c r="W66" s="675"/>
      <c r="X66" s="675"/>
      <c r="Y66" s="675"/>
      <c r="Z66" s="675"/>
      <c r="AA66" s="675"/>
      <c r="AB66" s="675"/>
      <c r="AC66" s="675"/>
      <c r="AD66" s="675"/>
      <c r="AE66" s="675"/>
      <c r="AF66" s="675"/>
      <c r="AG66" s="675"/>
      <c r="AH66" s="675"/>
      <c r="AI66" s="675"/>
      <c r="AJ66" s="675"/>
      <c r="AK66" s="675"/>
      <c r="AL66" s="675"/>
      <c r="AM66" s="675"/>
      <c r="AN66" s="675"/>
      <c r="AO66" s="675"/>
      <c r="AP66" s="675"/>
      <c r="AQ66" s="675"/>
      <c r="AR66" s="675"/>
      <c r="AS66" s="675"/>
      <c r="AT66" s="675"/>
      <c r="AU66" s="675"/>
      <c r="AV66" s="675"/>
      <c r="AW66" s="675"/>
      <c r="AX66" s="675"/>
      <c r="AY66" s="675"/>
      <c r="AZ66" s="675"/>
      <c r="BA66" s="675"/>
      <c r="BB66" s="675"/>
      <c r="BC66" s="675"/>
      <c r="BD66" s="675"/>
      <c r="BE66" s="675"/>
      <c r="BF66" s="675"/>
      <c r="BG66" s="675"/>
      <c r="BH66" s="675"/>
      <c r="BI66" s="675"/>
      <c r="BJ66" s="675"/>
      <c r="BK66" s="675"/>
      <c r="BL66" s="675"/>
      <c r="BM66" s="675"/>
      <c r="BN66" s="675"/>
      <c r="BO66" s="675"/>
      <c r="BP66" s="675"/>
      <c r="BQ66" s="675"/>
      <c r="BR66" s="675"/>
      <c r="BS66" s="675"/>
      <c r="BT66" s="675"/>
      <c r="BU66" s="675"/>
      <c r="BV66" s="247"/>
      <c r="BW66" s="247"/>
      <c r="BX66" s="242"/>
    </row>
    <row r="67" spans="1:76" s="239" customFormat="1" ht="14.25">
      <c r="A67" s="410"/>
      <c r="B67" s="411"/>
      <c r="C67" s="675"/>
      <c r="D67" s="675"/>
      <c r="E67" s="675"/>
      <c r="F67" s="675"/>
      <c r="G67" s="675"/>
      <c r="H67" s="675"/>
      <c r="I67" s="675"/>
      <c r="J67" s="675"/>
      <c r="K67" s="675"/>
      <c r="L67" s="675"/>
      <c r="M67" s="675"/>
      <c r="N67" s="675"/>
      <c r="O67" s="675"/>
      <c r="P67" s="675"/>
      <c r="Q67" s="675"/>
      <c r="R67" s="675"/>
      <c r="S67" s="675"/>
      <c r="T67" s="675"/>
      <c r="U67" s="675"/>
      <c r="V67" s="675"/>
      <c r="W67" s="675"/>
      <c r="X67" s="675"/>
      <c r="Y67" s="675"/>
      <c r="Z67" s="675"/>
      <c r="AA67" s="675"/>
      <c r="AB67" s="675"/>
      <c r="AC67" s="675"/>
      <c r="AD67" s="675"/>
      <c r="AE67" s="675"/>
      <c r="AF67" s="675"/>
      <c r="AG67" s="675"/>
      <c r="AH67" s="675"/>
      <c r="AI67" s="675"/>
      <c r="AJ67" s="675"/>
      <c r="AK67" s="675"/>
      <c r="AL67" s="675"/>
      <c r="AM67" s="675"/>
      <c r="AN67" s="675"/>
      <c r="AO67" s="675"/>
      <c r="AP67" s="675"/>
      <c r="AQ67" s="675"/>
      <c r="AR67" s="675"/>
      <c r="AS67" s="675"/>
      <c r="AT67" s="675"/>
      <c r="AU67" s="675"/>
      <c r="AV67" s="675"/>
      <c r="AW67" s="675"/>
      <c r="AX67" s="675"/>
      <c r="AY67" s="675"/>
      <c r="AZ67" s="675"/>
      <c r="BA67" s="675"/>
      <c r="BB67" s="675"/>
      <c r="BC67" s="675"/>
      <c r="BD67" s="675"/>
      <c r="BE67" s="675"/>
      <c r="BF67" s="675"/>
      <c r="BG67" s="675"/>
      <c r="BH67" s="675"/>
      <c r="BI67" s="675"/>
      <c r="BJ67" s="675"/>
      <c r="BK67" s="675"/>
      <c r="BL67" s="675"/>
      <c r="BM67" s="675"/>
      <c r="BN67" s="675"/>
      <c r="BO67" s="675"/>
      <c r="BP67" s="675"/>
      <c r="BQ67" s="675"/>
      <c r="BR67" s="675"/>
      <c r="BS67" s="675"/>
      <c r="BT67" s="675"/>
      <c r="BU67" s="675"/>
      <c r="BV67" s="247"/>
      <c r="BW67" s="247"/>
      <c r="BX67" s="242"/>
    </row>
    <row r="68" spans="1:76" s="239" customFormat="1" ht="14.25">
      <c r="A68" s="410"/>
      <c r="B68" s="411"/>
      <c r="C68" s="675"/>
      <c r="D68" s="675"/>
      <c r="E68" s="675"/>
      <c r="F68" s="675"/>
      <c r="G68" s="675"/>
      <c r="H68" s="675"/>
      <c r="I68" s="675"/>
      <c r="J68" s="675"/>
      <c r="K68" s="675"/>
      <c r="L68" s="675"/>
      <c r="M68" s="675"/>
      <c r="N68" s="675"/>
      <c r="O68" s="675"/>
      <c r="P68" s="675"/>
      <c r="Q68" s="675"/>
      <c r="R68" s="675"/>
      <c r="S68" s="675"/>
      <c r="T68" s="675"/>
      <c r="U68" s="675"/>
      <c r="V68" s="675"/>
      <c r="W68" s="675"/>
      <c r="X68" s="675"/>
      <c r="Y68" s="675"/>
      <c r="Z68" s="675"/>
      <c r="AA68" s="675"/>
      <c r="AB68" s="675"/>
      <c r="AC68" s="675"/>
      <c r="AD68" s="675"/>
      <c r="AE68" s="675"/>
      <c r="AF68" s="675"/>
      <c r="AG68" s="675"/>
      <c r="AH68" s="675"/>
      <c r="AI68" s="675"/>
      <c r="AJ68" s="675"/>
      <c r="AK68" s="675"/>
      <c r="AL68" s="675"/>
      <c r="AM68" s="675"/>
      <c r="AN68" s="675"/>
      <c r="AO68" s="675"/>
      <c r="AP68" s="675"/>
      <c r="AQ68" s="675"/>
      <c r="AR68" s="675"/>
      <c r="AS68" s="675"/>
      <c r="AT68" s="675"/>
      <c r="AU68" s="675"/>
      <c r="AV68" s="675"/>
      <c r="AW68" s="675"/>
      <c r="AX68" s="675"/>
      <c r="AY68" s="675"/>
      <c r="AZ68" s="675"/>
      <c r="BA68" s="675"/>
      <c r="BB68" s="675"/>
      <c r="BC68" s="675"/>
      <c r="BD68" s="675"/>
      <c r="BE68" s="675"/>
      <c r="BF68" s="675"/>
      <c r="BG68" s="675"/>
      <c r="BH68" s="675"/>
      <c r="BI68" s="675"/>
      <c r="BJ68" s="675"/>
      <c r="BK68" s="675"/>
      <c r="BL68" s="675"/>
      <c r="BM68" s="675"/>
      <c r="BN68" s="675"/>
      <c r="BO68" s="675"/>
      <c r="BP68" s="675"/>
      <c r="BQ68" s="675"/>
      <c r="BR68" s="675"/>
      <c r="BS68" s="675"/>
      <c r="BT68" s="675"/>
      <c r="BU68" s="675"/>
      <c r="BV68" s="247"/>
      <c r="BW68" s="247"/>
      <c r="BX68" s="242"/>
    </row>
    <row r="69" spans="1:76" s="239" customFormat="1" ht="14.25">
      <c r="A69" s="410"/>
      <c r="B69" s="411"/>
      <c r="C69" s="675"/>
      <c r="D69" s="675"/>
      <c r="E69" s="675"/>
      <c r="F69" s="675"/>
      <c r="G69" s="675"/>
      <c r="H69" s="675"/>
      <c r="I69" s="675"/>
      <c r="J69" s="675"/>
      <c r="K69" s="675"/>
      <c r="L69" s="675"/>
      <c r="M69" s="675"/>
      <c r="N69" s="675"/>
      <c r="O69" s="675"/>
      <c r="P69" s="675"/>
      <c r="Q69" s="675"/>
      <c r="R69" s="675"/>
      <c r="S69" s="675"/>
      <c r="T69" s="675"/>
      <c r="U69" s="675"/>
      <c r="V69" s="675"/>
      <c r="W69" s="675"/>
      <c r="X69" s="675"/>
      <c r="Y69" s="675"/>
      <c r="Z69" s="675"/>
      <c r="AA69" s="675"/>
      <c r="AB69" s="675"/>
      <c r="AC69" s="675"/>
      <c r="AD69" s="675"/>
      <c r="AE69" s="675"/>
      <c r="AF69" s="675"/>
      <c r="AG69" s="675"/>
      <c r="AH69" s="675"/>
      <c r="AI69" s="675"/>
      <c r="AJ69" s="675"/>
      <c r="AK69" s="675"/>
      <c r="AL69" s="675"/>
      <c r="AM69" s="675"/>
      <c r="AN69" s="675"/>
      <c r="AO69" s="675"/>
      <c r="AP69" s="675"/>
      <c r="AQ69" s="675"/>
      <c r="AR69" s="675"/>
      <c r="AS69" s="675"/>
      <c r="AT69" s="675"/>
      <c r="AU69" s="675"/>
      <c r="AV69" s="675"/>
      <c r="AW69" s="675"/>
      <c r="AX69" s="675"/>
      <c r="AY69" s="675"/>
      <c r="AZ69" s="675"/>
      <c r="BA69" s="675"/>
      <c r="BB69" s="675"/>
      <c r="BC69" s="675"/>
      <c r="BD69" s="675"/>
      <c r="BE69" s="675"/>
      <c r="BF69" s="675"/>
      <c r="BG69" s="675"/>
      <c r="BH69" s="675"/>
      <c r="BI69" s="675"/>
      <c r="BJ69" s="675"/>
      <c r="BK69" s="675"/>
      <c r="BL69" s="675"/>
      <c r="BM69" s="675"/>
      <c r="BN69" s="675"/>
      <c r="BO69" s="675"/>
      <c r="BP69" s="675"/>
      <c r="BQ69" s="675"/>
      <c r="BR69" s="675"/>
      <c r="BS69" s="675"/>
      <c r="BT69" s="675"/>
      <c r="BU69" s="675"/>
      <c r="BV69" s="247"/>
      <c r="BW69" s="247"/>
      <c r="BX69" s="242"/>
    </row>
    <row r="70" spans="1:76" s="239" customFormat="1" ht="14.25">
      <c r="A70" s="410"/>
      <c r="B70" s="411"/>
      <c r="C70" s="416" t="s">
        <v>247</v>
      </c>
      <c r="D70" s="410"/>
      <c r="E70" s="410"/>
      <c r="F70" s="410"/>
      <c r="G70" s="410"/>
      <c r="H70" s="166"/>
      <c r="I70" s="166"/>
      <c r="J70" s="166"/>
      <c r="K70" s="16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7"/>
      <c r="AL70" s="405"/>
      <c r="AM70" s="405"/>
      <c r="AN70" s="406"/>
      <c r="AO70" s="406"/>
      <c r="AP70" s="406"/>
      <c r="AQ70" s="406"/>
      <c r="AR70" s="406"/>
      <c r="AS70" s="406"/>
      <c r="AT70" s="406"/>
      <c r="AU70" s="406"/>
      <c r="AV70" s="406"/>
      <c r="AW70" s="406"/>
      <c r="AX70" s="406"/>
      <c r="AY70" s="406"/>
      <c r="AZ70" s="406"/>
      <c r="BA70" s="406"/>
      <c r="BB70" s="406"/>
      <c r="BC70" s="406"/>
      <c r="BD70" s="406"/>
      <c r="BE70" s="406"/>
      <c r="BF70" s="406"/>
      <c r="BG70" s="406"/>
      <c r="BH70" s="406"/>
      <c r="BI70" s="406"/>
      <c r="BJ70" s="406"/>
      <c r="BK70" s="406"/>
      <c r="BL70" s="406"/>
      <c r="BM70" s="406"/>
      <c r="BN70" s="406"/>
      <c r="BO70" s="406"/>
      <c r="BP70" s="406"/>
      <c r="BQ70" s="406"/>
      <c r="BR70" s="406"/>
      <c r="BS70" s="406"/>
      <c r="BT70" s="406"/>
      <c r="BU70" s="406"/>
      <c r="BV70" s="247"/>
      <c r="BW70" s="247"/>
      <c r="BX70" s="242"/>
    </row>
    <row r="71" spans="1:76" s="239" customFormat="1" ht="14.25">
      <c r="A71" s="410"/>
      <c r="B71" s="411"/>
      <c r="C71" s="438" t="s">
        <v>248</v>
      </c>
      <c r="D71" s="417"/>
      <c r="E71" s="417"/>
      <c r="F71" s="417"/>
      <c r="G71" s="417"/>
      <c r="H71" s="417"/>
      <c r="I71" s="417"/>
      <c r="J71" s="417"/>
      <c r="K71" s="417"/>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7"/>
      <c r="AL71" s="405"/>
      <c r="AM71" s="405"/>
      <c r="AN71" s="406"/>
      <c r="AO71" s="406"/>
      <c r="AP71" s="406"/>
      <c r="AQ71" s="406"/>
      <c r="AR71" s="406"/>
      <c r="AS71" s="406"/>
      <c r="AT71" s="406"/>
      <c r="AU71" s="406"/>
      <c r="AV71" s="406"/>
      <c r="AW71" s="406"/>
      <c r="AX71" s="406"/>
      <c r="AY71" s="406"/>
      <c r="AZ71" s="406"/>
      <c r="BA71" s="406"/>
      <c r="BB71" s="406"/>
      <c r="BC71" s="406"/>
      <c r="BD71" s="406"/>
      <c r="BE71" s="406"/>
      <c r="BF71" s="406"/>
      <c r="BG71" s="406"/>
      <c r="BH71" s="406"/>
      <c r="BI71" s="406"/>
      <c r="BJ71" s="406"/>
      <c r="BK71" s="406"/>
      <c r="BL71" s="406"/>
      <c r="BM71" s="406"/>
      <c r="BN71" s="406"/>
      <c r="BO71" s="406"/>
      <c r="BP71" s="406"/>
      <c r="BQ71" s="406"/>
      <c r="BR71" s="406"/>
      <c r="BS71" s="406"/>
      <c r="BT71" s="406"/>
      <c r="BU71" s="406"/>
      <c r="BV71" s="247"/>
      <c r="BW71" s="247"/>
      <c r="BX71" s="242"/>
    </row>
    <row r="72" spans="1:76" s="239" customFormat="1" ht="14.25">
      <c r="A72" s="410"/>
      <c r="B72" s="411" t="s">
        <v>249</v>
      </c>
      <c r="C72" s="410" t="s">
        <v>250</v>
      </c>
      <c r="D72" s="410"/>
      <c r="E72" s="410"/>
      <c r="F72" s="410"/>
      <c r="G72" s="410"/>
      <c r="H72" s="166"/>
      <c r="I72" s="166"/>
      <c r="J72" s="166"/>
      <c r="K72" s="16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7"/>
      <c r="AL72" s="405"/>
      <c r="AM72" s="405"/>
      <c r="AN72" s="406"/>
      <c r="AO72" s="406"/>
      <c r="AP72" s="406"/>
      <c r="AQ72" s="406"/>
      <c r="AR72" s="406"/>
      <c r="AS72" s="406"/>
      <c r="AT72" s="406"/>
      <c r="AU72" s="406"/>
      <c r="AV72" s="406"/>
      <c r="AW72" s="406"/>
      <c r="AX72" s="406"/>
      <c r="AY72" s="406"/>
      <c r="AZ72" s="406"/>
      <c r="BA72" s="406"/>
      <c r="BB72" s="406"/>
      <c r="BC72" s="406"/>
      <c r="BD72" s="406"/>
      <c r="BE72" s="406"/>
      <c r="BF72" s="406"/>
      <c r="BG72" s="406"/>
      <c r="BH72" s="406"/>
      <c r="BI72" s="406"/>
      <c r="BJ72" s="406"/>
      <c r="BK72" s="406"/>
      <c r="BL72" s="406"/>
      <c r="BM72" s="406"/>
      <c r="BN72" s="406"/>
      <c r="BO72" s="406"/>
      <c r="BP72" s="406"/>
      <c r="BQ72" s="406"/>
      <c r="BR72" s="406"/>
      <c r="BS72" s="406"/>
      <c r="BT72" s="406"/>
      <c r="BU72" s="406"/>
      <c r="BV72" s="247"/>
      <c r="BW72" s="247"/>
      <c r="BX72" s="242"/>
    </row>
    <row r="73" spans="1:76" s="239" customFormat="1" ht="14.25">
      <c r="A73" s="410"/>
      <c r="B73" s="411"/>
      <c r="C73" s="416" t="s">
        <v>251</v>
      </c>
      <c r="D73" s="410"/>
      <c r="E73" s="410"/>
      <c r="F73" s="410"/>
      <c r="G73" s="410"/>
      <c r="H73" s="166"/>
      <c r="I73" s="166"/>
      <c r="J73" s="166"/>
      <c r="K73" s="16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7"/>
      <c r="AL73" s="405"/>
      <c r="AM73" s="405"/>
      <c r="AN73" s="406"/>
      <c r="AO73" s="406"/>
      <c r="AP73" s="406"/>
      <c r="AQ73" s="406"/>
      <c r="AR73" s="406"/>
      <c r="AS73" s="406"/>
      <c r="AT73" s="406"/>
      <c r="AU73" s="406"/>
      <c r="AV73" s="406"/>
      <c r="AW73" s="406"/>
      <c r="AX73" s="406"/>
      <c r="AY73" s="406"/>
      <c r="AZ73" s="406"/>
      <c r="BA73" s="406"/>
      <c r="BB73" s="406"/>
      <c r="BC73" s="406"/>
      <c r="BD73" s="406"/>
      <c r="BE73" s="406"/>
      <c r="BF73" s="406"/>
      <c r="BG73" s="406"/>
      <c r="BH73" s="406"/>
      <c r="BI73" s="406"/>
      <c r="BJ73" s="406"/>
      <c r="BK73" s="406"/>
      <c r="BL73" s="406"/>
      <c r="BM73" s="406"/>
      <c r="BN73" s="406"/>
      <c r="BO73" s="406"/>
      <c r="BP73" s="406"/>
      <c r="BQ73" s="406"/>
      <c r="BR73" s="406"/>
      <c r="BS73" s="406"/>
      <c r="BT73" s="406"/>
      <c r="BU73" s="406"/>
      <c r="BV73" s="247"/>
      <c r="BW73" s="247"/>
      <c r="BX73" s="242"/>
    </row>
    <row r="74" spans="1:76" s="239" customFormat="1" ht="14.25">
      <c r="A74" s="410"/>
      <c r="B74" s="411"/>
      <c r="C74" s="416" t="s">
        <v>252</v>
      </c>
      <c r="D74" s="410"/>
      <c r="E74" s="410"/>
      <c r="F74" s="410"/>
      <c r="G74" s="410"/>
      <c r="H74" s="166"/>
      <c r="I74" s="166"/>
      <c r="J74" s="166"/>
      <c r="K74" s="16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7"/>
      <c r="AL74" s="405"/>
      <c r="AM74" s="405"/>
      <c r="AN74" s="406"/>
      <c r="AO74" s="406"/>
      <c r="AP74" s="406"/>
      <c r="AQ74" s="406"/>
      <c r="AR74" s="406"/>
      <c r="AS74" s="406"/>
      <c r="AT74" s="406"/>
      <c r="AU74" s="406"/>
      <c r="AV74" s="406"/>
      <c r="AW74" s="406"/>
      <c r="AX74" s="406"/>
      <c r="AY74" s="406"/>
      <c r="AZ74" s="406"/>
      <c r="BA74" s="406"/>
      <c r="BB74" s="406"/>
      <c r="BC74" s="406"/>
      <c r="BD74" s="406"/>
      <c r="BE74" s="406"/>
      <c r="BF74" s="406"/>
      <c r="BG74" s="406"/>
      <c r="BH74" s="406"/>
      <c r="BI74" s="406"/>
      <c r="BJ74" s="406"/>
      <c r="BK74" s="406"/>
      <c r="BL74" s="406"/>
      <c r="BM74" s="406"/>
      <c r="BN74" s="406"/>
      <c r="BO74" s="406"/>
      <c r="BP74" s="406"/>
      <c r="BQ74" s="406"/>
      <c r="BR74" s="406"/>
      <c r="BS74" s="406"/>
      <c r="BT74" s="406"/>
      <c r="BU74" s="406"/>
      <c r="BV74" s="247"/>
      <c r="BW74" s="247"/>
      <c r="BX74" s="242"/>
    </row>
    <row r="75" spans="1:76" s="239" customFormat="1" ht="14.25">
      <c r="A75" s="410"/>
      <c r="B75" s="411" t="s">
        <v>253</v>
      </c>
      <c r="C75" s="410" t="s">
        <v>254</v>
      </c>
      <c r="D75" s="410"/>
      <c r="E75" s="410"/>
      <c r="F75" s="410"/>
      <c r="G75" s="410"/>
      <c r="H75" s="166"/>
      <c r="I75" s="166"/>
      <c r="J75" s="166"/>
      <c r="K75" s="16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7"/>
      <c r="AL75" s="405"/>
      <c r="AM75" s="405"/>
      <c r="AN75" s="406"/>
      <c r="AO75" s="406"/>
      <c r="AP75" s="406"/>
      <c r="AQ75" s="406"/>
      <c r="AR75" s="406"/>
      <c r="AS75" s="406"/>
      <c r="AT75" s="406"/>
      <c r="AU75" s="406"/>
      <c r="AV75" s="406"/>
      <c r="AW75" s="406"/>
      <c r="AX75" s="406"/>
      <c r="AY75" s="406"/>
      <c r="AZ75" s="406"/>
      <c r="BA75" s="406"/>
      <c r="BB75" s="406"/>
      <c r="BC75" s="406"/>
      <c r="BD75" s="406"/>
      <c r="BE75" s="406"/>
      <c r="BF75" s="406"/>
      <c r="BG75" s="406"/>
      <c r="BH75" s="406"/>
      <c r="BI75" s="406"/>
      <c r="BJ75" s="406"/>
      <c r="BK75" s="406"/>
      <c r="BL75" s="406"/>
      <c r="BM75" s="406"/>
      <c r="BN75" s="406"/>
      <c r="BO75" s="406"/>
      <c r="BP75" s="406"/>
      <c r="BQ75" s="406"/>
      <c r="BR75" s="406"/>
      <c r="BS75" s="406"/>
      <c r="BT75" s="406"/>
      <c r="BU75" s="406"/>
      <c r="BV75" s="247"/>
      <c r="BW75" s="247"/>
      <c r="BX75" s="242"/>
    </row>
    <row r="76" spans="1:76" s="239" customFormat="1" ht="14.25">
      <c r="A76" s="410"/>
      <c r="B76" s="411"/>
      <c r="C76" s="416" t="s">
        <v>255</v>
      </c>
      <c r="D76" s="410"/>
      <c r="E76" s="410"/>
      <c r="F76" s="410"/>
      <c r="G76" s="410"/>
      <c r="H76" s="166"/>
      <c r="I76" s="166"/>
      <c r="J76" s="166"/>
      <c r="K76" s="166"/>
      <c r="L76" s="406"/>
      <c r="M76" s="406"/>
      <c r="N76" s="406"/>
      <c r="O76" s="406"/>
      <c r="P76" s="406"/>
      <c r="Q76" s="406"/>
      <c r="R76" s="406"/>
      <c r="S76" s="406"/>
      <c r="T76" s="406"/>
      <c r="U76" s="406"/>
      <c r="V76" s="406"/>
      <c r="W76" s="406"/>
      <c r="X76" s="406"/>
      <c r="Y76" s="406"/>
      <c r="Z76" s="406"/>
      <c r="AA76" s="406"/>
      <c r="AB76" s="406"/>
      <c r="AC76" s="406"/>
      <c r="AD76" s="406"/>
      <c r="AE76" s="406"/>
      <c r="AF76" s="406"/>
      <c r="AG76" s="406"/>
      <c r="AH76" s="406"/>
      <c r="AI76" s="406"/>
      <c r="AJ76" s="406"/>
      <c r="AK76" s="407"/>
      <c r="AL76" s="405"/>
      <c r="AM76" s="405"/>
      <c r="AN76" s="406"/>
      <c r="AO76" s="406"/>
      <c r="AP76" s="406"/>
      <c r="AQ76" s="406"/>
      <c r="AR76" s="406"/>
      <c r="AS76" s="406"/>
      <c r="AT76" s="406"/>
      <c r="AU76" s="406"/>
      <c r="AV76" s="406"/>
      <c r="AW76" s="406"/>
      <c r="AX76" s="406"/>
      <c r="AY76" s="406"/>
      <c r="AZ76" s="406"/>
      <c r="BA76" s="406"/>
      <c r="BB76" s="406"/>
      <c r="BC76" s="406"/>
      <c r="BD76" s="406"/>
      <c r="BE76" s="406"/>
      <c r="BF76" s="406"/>
      <c r="BG76" s="406"/>
      <c r="BH76" s="406"/>
      <c r="BI76" s="406"/>
      <c r="BJ76" s="406"/>
      <c r="BK76" s="406"/>
      <c r="BL76" s="406"/>
      <c r="BM76" s="406"/>
      <c r="BN76" s="406"/>
      <c r="BO76" s="406"/>
      <c r="BP76" s="406"/>
      <c r="BQ76" s="406"/>
      <c r="BR76" s="406"/>
      <c r="BS76" s="406"/>
      <c r="BT76" s="406"/>
      <c r="BU76" s="406"/>
      <c r="BV76" s="247"/>
      <c r="BW76" s="247"/>
      <c r="BX76" s="242"/>
    </row>
    <row r="77" spans="1:76" s="239" customFormat="1" ht="15" customHeight="1">
      <c r="A77" s="410"/>
      <c r="B77" s="411"/>
      <c r="C77" s="682" t="s">
        <v>256</v>
      </c>
      <c r="D77" s="682"/>
      <c r="E77" s="682"/>
      <c r="F77" s="682"/>
      <c r="G77" s="682"/>
      <c r="H77" s="682"/>
      <c r="I77" s="682"/>
      <c r="J77" s="682"/>
      <c r="K77" s="682"/>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2"/>
      <c r="AI77" s="682"/>
      <c r="AJ77" s="682"/>
      <c r="AK77" s="682"/>
      <c r="AL77" s="682"/>
      <c r="AM77" s="682"/>
      <c r="AN77" s="682"/>
      <c r="AO77" s="682"/>
      <c r="AP77" s="682"/>
      <c r="AQ77" s="682"/>
      <c r="AR77" s="682"/>
      <c r="AS77" s="682"/>
      <c r="AT77" s="682"/>
      <c r="AU77" s="682"/>
      <c r="AV77" s="682"/>
      <c r="AW77" s="682"/>
      <c r="AX77" s="682"/>
      <c r="AY77" s="682"/>
      <c r="AZ77" s="682"/>
      <c r="BA77" s="682"/>
      <c r="BB77" s="682"/>
      <c r="BC77" s="682"/>
      <c r="BD77" s="682"/>
      <c r="BE77" s="682"/>
      <c r="BF77" s="682"/>
      <c r="BG77" s="682"/>
      <c r="BH77" s="682"/>
      <c r="BI77" s="682"/>
      <c r="BJ77" s="682"/>
      <c r="BK77" s="682"/>
      <c r="BL77" s="682"/>
      <c r="BM77" s="682"/>
      <c r="BN77" s="682"/>
      <c r="BO77" s="682"/>
      <c r="BP77" s="682"/>
      <c r="BQ77" s="682"/>
      <c r="BR77" s="682"/>
      <c r="BS77" s="682"/>
      <c r="BT77" s="682"/>
      <c r="BU77" s="682"/>
      <c r="BV77" s="247"/>
      <c r="BW77" s="247"/>
      <c r="BX77" s="242"/>
    </row>
    <row r="78" spans="1:76" s="239" customFormat="1" ht="14.25">
      <c r="A78" s="410"/>
      <c r="B78" s="411"/>
      <c r="C78" s="416" t="s">
        <v>257</v>
      </c>
      <c r="D78" s="410"/>
      <c r="E78" s="410"/>
      <c r="F78" s="410"/>
      <c r="G78" s="410"/>
      <c r="H78" s="166"/>
      <c r="I78" s="166"/>
      <c r="J78" s="166"/>
      <c r="K78" s="166"/>
      <c r="L78" s="406"/>
      <c r="M78" s="406"/>
      <c r="N78" s="406"/>
      <c r="O78" s="406"/>
      <c r="P78" s="406"/>
      <c r="Q78" s="406"/>
      <c r="R78" s="406"/>
      <c r="S78" s="406"/>
      <c r="T78" s="406"/>
      <c r="U78" s="406"/>
      <c r="V78" s="406"/>
      <c r="W78" s="406"/>
      <c r="X78" s="406"/>
      <c r="Y78" s="406"/>
      <c r="Z78" s="406"/>
      <c r="AA78" s="406"/>
      <c r="AB78" s="406"/>
      <c r="AC78" s="406"/>
      <c r="AD78" s="406"/>
      <c r="AE78" s="406"/>
      <c r="AF78" s="406"/>
      <c r="AG78" s="406"/>
      <c r="AH78" s="406"/>
      <c r="AI78" s="406"/>
      <c r="AJ78" s="406"/>
      <c r="AK78" s="407"/>
      <c r="AL78" s="405"/>
      <c r="AM78" s="405"/>
      <c r="AN78" s="406"/>
      <c r="AO78" s="406"/>
      <c r="AP78" s="406"/>
      <c r="AQ78" s="406"/>
      <c r="AR78" s="406"/>
      <c r="AS78" s="406"/>
      <c r="AT78" s="406"/>
      <c r="AU78" s="406"/>
      <c r="AV78" s="406"/>
      <c r="AW78" s="406"/>
      <c r="AX78" s="406"/>
      <c r="AY78" s="406"/>
      <c r="AZ78" s="406"/>
      <c r="BA78" s="406"/>
      <c r="BB78" s="406"/>
      <c r="BC78" s="406"/>
      <c r="BD78" s="406"/>
      <c r="BE78" s="406"/>
      <c r="BF78" s="406"/>
      <c r="BG78" s="406"/>
      <c r="BH78" s="406"/>
      <c r="BI78" s="406"/>
      <c r="BJ78" s="406"/>
      <c r="BK78" s="406"/>
      <c r="BL78" s="406"/>
      <c r="BM78" s="406"/>
      <c r="BN78" s="406"/>
      <c r="BO78" s="406"/>
      <c r="BP78" s="406"/>
      <c r="BQ78" s="406"/>
      <c r="BR78" s="406"/>
      <c r="BS78" s="406"/>
      <c r="BT78" s="406"/>
      <c r="BU78" s="406"/>
      <c r="BV78" s="247"/>
      <c r="BW78" s="247"/>
      <c r="BX78" s="242"/>
    </row>
    <row r="79" spans="1:76" s="239" customFormat="1" ht="14.25">
      <c r="A79" s="410"/>
      <c r="B79" s="411"/>
      <c r="C79" s="416" t="s">
        <v>258</v>
      </c>
      <c r="D79" s="410"/>
      <c r="E79" s="410"/>
      <c r="F79" s="410"/>
      <c r="G79" s="410"/>
      <c r="H79" s="166"/>
      <c r="I79" s="166"/>
      <c r="J79" s="166"/>
      <c r="K79" s="166"/>
      <c r="L79" s="406"/>
      <c r="M79" s="406"/>
      <c r="N79" s="406"/>
      <c r="O79" s="406"/>
      <c r="P79" s="406"/>
      <c r="Q79" s="406"/>
      <c r="R79" s="406"/>
      <c r="S79" s="406"/>
      <c r="T79" s="406"/>
      <c r="U79" s="406"/>
      <c r="V79" s="406"/>
      <c r="W79" s="406"/>
      <c r="X79" s="406"/>
      <c r="Y79" s="406"/>
      <c r="Z79" s="406"/>
      <c r="AA79" s="406"/>
      <c r="AB79" s="406"/>
      <c r="AC79" s="406"/>
      <c r="AD79" s="406"/>
      <c r="AE79" s="406"/>
      <c r="AF79" s="406"/>
      <c r="AG79" s="406"/>
      <c r="AH79" s="406"/>
      <c r="AI79" s="406"/>
      <c r="AJ79" s="406"/>
      <c r="AK79" s="407"/>
      <c r="AL79" s="405"/>
      <c r="AM79" s="405"/>
      <c r="AN79" s="406"/>
      <c r="AO79" s="406"/>
      <c r="AP79" s="406"/>
      <c r="AQ79" s="406"/>
      <c r="AR79" s="406"/>
      <c r="AS79" s="406"/>
      <c r="AT79" s="406"/>
      <c r="AU79" s="406"/>
      <c r="AV79" s="406"/>
      <c r="AW79" s="406"/>
      <c r="AX79" s="406"/>
      <c r="AY79" s="406"/>
      <c r="AZ79" s="406"/>
      <c r="BA79" s="406"/>
      <c r="BB79" s="406"/>
      <c r="BC79" s="406"/>
      <c r="BD79" s="406"/>
      <c r="BE79" s="406"/>
      <c r="BF79" s="406"/>
      <c r="BG79" s="406"/>
      <c r="BH79" s="406"/>
      <c r="BI79" s="406"/>
      <c r="BJ79" s="406"/>
      <c r="BK79" s="406"/>
      <c r="BL79" s="406"/>
      <c r="BM79" s="406"/>
      <c r="BN79" s="406"/>
      <c r="BO79" s="406"/>
      <c r="BP79" s="406"/>
      <c r="BQ79" s="406"/>
      <c r="BR79" s="406"/>
      <c r="BS79" s="406"/>
      <c r="BT79" s="406"/>
      <c r="BU79" s="406"/>
      <c r="BV79" s="247"/>
      <c r="BW79" s="247"/>
      <c r="BX79" s="242"/>
    </row>
    <row r="80" spans="1:76" s="239" customFormat="1" ht="14.25">
      <c r="A80" s="410"/>
      <c r="B80" s="411"/>
      <c r="C80" s="416" t="s">
        <v>259</v>
      </c>
      <c r="D80" s="410"/>
      <c r="E80" s="410"/>
      <c r="F80" s="410"/>
      <c r="G80" s="410"/>
      <c r="H80" s="166"/>
      <c r="I80" s="166"/>
      <c r="J80" s="166"/>
      <c r="K80" s="16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6"/>
      <c r="AJ80" s="406"/>
      <c r="AK80" s="407"/>
      <c r="AL80" s="405"/>
      <c r="AM80" s="405"/>
      <c r="AN80" s="406"/>
      <c r="AO80" s="406"/>
      <c r="AP80" s="406"/>
      <c r="AQ80" s="406"/>
      <c r="AR80" s="406"/>
      <c r="AS80" s="406"/>
      <c r="AT80" s="406"/>
      <c r="AU80" s="406"/>
      <c r="AV80" s="406"/>
      <c r="AW80" s="406"/>
      <c r="AX80" s="406"/>
      <c r="AY80" s="406"/>
      <c r="AZ80" s="406"/>
      <c r="BA80" s="406"/>
      <c r="BB80" s="406"/>
      <c r="BC80" s="406"/>
      <c r="BD80" s="406"/>
      <c r="BE80" s="406"/>
      <c r="BF80" s="406"/>
      <c r="BG80" s="406"/>
      <c r="BH80" s="406"/>
      <c r="BI80" s="406"/>
      <c r="BJ80" s="406"/>
      <c r="BK80" s="406"/>
      <c r="BL80" s="406"/>
      <c r="BM80" s="406"/>
      <c r="BN80" s="406"/>
      <c r="BO80" s="406"/>
      <c r="BP80" s="406"/>
      <c r="BQ80" s="406"/>
      <c r="BR80" s="406"/>
      <c r="BS80" s="406"/>
      <c r="BT80" s="406"/>
      <c r="BU80" s="406"/>
      <c r="BV80" s="247"/>
      <c r="BW80" s="247"/>
      <c r="BX80" s="242"/>
    </row>
    <row r="81" spans="1:76" s="239" customFormat="1" ht="14.25">
      <c r="A81" s="410"/>
      <c r="B81" s="411"/>
      <c r="C81" s="675" t="s">
        <v>260</v>
      </c>
      <c r="D81" s="675"/>
      <c r="E81" s="675"/>
      <c r="F81" s="675"/>
      <c r="G81" s="675"/>
      <c r="H81" s="675"/>
      <c r="I81" s="675"/>
      <c r="J81" s="675"/>
      <c r="K81" s="675"/>
      <c r="L81" s="675"/>
      <c r="M81" s="675"/>
      <c r="N81" s="675"/>
      <c r="O81" s="675"/>
      <c r="P81" s="675"/>
      <c r="Q81" s="675"/>
      <c r="R81" s="675"/>
      <c r="S81" s="675"/>
      <c r="T81" s="675"/>
      <c r="U81" s="675"/>
      <c r="V81" s="675"/>
      <c r="W81" s="675"/>
      <c r="X81" s="675"/>
      <c r="Y81" s="675"/>
      <c r="Z81" s="675"/>
      <c r="AA81" s="675"/>
      <c r="AB81" s="675"/>
      <c r="AC81" s="675"/>
      <c r="AD81" s="675"/>
      <c r="AE81" s="675"/>
      <c r="AF81" s="675"/>
      <c r="AG81" s="675"/>
      <c r="AH81" s="675"/>
      <c r="AI81" s="675"/>
      <c r="AJ81" s="675"/>
      <c r="AK81" s="675"/>
      <c r="AL81" s="675"/>
      <c r="AM81" s="675"/>
      <c r="AN81" s="675"/>
      <c r="AO81" s="675"/>
      <c r="AP81" s="675"/>
      <c r="AQ81" s="675"/>
      <c r="AR81" s="675"/>
      <c r="AS81" s="675"/>
      <c r="AT81" s="675"/>
      <c r="AU81" s="675"/>
      <c r="AV81" s="675"/>
      <c r="AW81" s="675"/>
      <c r="AX81" s="675"/>
      <c r="AY81" s="675"/>
      <c r="AZ81" s="675"/>
      <c r="BA81" s="675"/>
      <c r="BB81" s="675"/>
      <c r="BC81" s="675"/>
      <c r="BD81" s="675"/>
      <c r="BE81" s="675"/>
      <c r="BF81" s="675"/>
      <c r="BG81" s="675"/>
      <c r="BH81" s="675"/>
      <c r="BI81" s="675"/>
      <c r="BJ81" s="675"/>
      <c r="BK81" s="675"/>
      <c r="BL81" s="675"/>
      <c r="BM81" s="675"/>
      <c r="BN81" s="675"/>
      <c r="BO81" s="675"/>
      <c r="BP81" s="675"/>
      <c r="BQ81" s="675"/>
      <c r="BR81" s="675"/>
      <c r="BS81" s="675"/>
      <c r="BT81" s="675"/>
      <c r="BU81" s="675"/>
      <c r="BV81" s="247"/>
      <c r="BW81" s="247"/>
      <c r="BX81" s="242"/>
    </row>
    <row r="82" spans="1:76" s="239" customFormat="1" ht="14.25">
      <c r="A82" s="410"/>
      <c r="B82" s="411"/>
      <c r="C82" s="675"/>
      <c r="D82" s="675"/>
      <c r="E82" s="675"/>
      <c r="F82" s="675"/>
      <c r="G82" s="675"/>
      <c r="H82" s="675"/>
      <c r="I82" s="675"/>
      <c r="J82" s="675"/>
      <c r="K82" s="675"/>
      <c r="L82" s="675"/>
      <c r="M82" s="675"/>
      <c r="N82" s="675"/>
      <c r="O82" s="675"/>
      <c r="P82" s="675"/>
      <c r="Q82" s="675"/>
      <c r="R82" s="675"/>
      <c r="S82" s="675"/>
      <c r="T82" s="675"/>
      <c r="U82" s="675"/>
      <c r="V82" s="675"/>
      <c r="W82" s="675"/>
      <c r="X82" s="675"/>
      <c r="Y82" s="675"/>
      <c r="Z82" s="675"/>
      <c r="AA82" s="675"/>
      <c r="AB82" s="67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675"/>
      <c r="AY82" s="675"/>
      <c r="AZ82" s="675"/>
      <c r="BA82" s="675"/>
      <c r="BB82" s="675"/>
      <c r="BC82" s="675"/>
      <c r="BD82" s="675"/>
      <c r="BE82" s="675"/>
      <c r="BF82" s="675"/>
      <c r="BG82" s="675"/>
      <c r="BH82" s="675"/>
      <c r="BI82" s="675"/>
      <c r="BJ82" s="675"/>
      <c r="BK82" s="675"/>
      <c r="BL82" s="675"/>
      <c r="BM82" s="675"/>
      <c r="BN82" s="675"/>
      <c r="BO82" s="675"/>
      <c r="BP82" s="675"/>
      <c r="BQ82" s="675"/>
      <c r="BR82" s="675"/>
      <c r="BS82" s="675"/>
      <c r="BT82" s="675"/>
      <c r="BU82" s="675"/>
      <c r="BV82" s="247"/>
      <c r="BW82" s="247"/>
      <c r="BX82" s="242"/>
    </row>
    <row r="83" spans="1:76" s="239" customFormat="1" ht="14.25">
      <c r="A83" s="410"/>
      <c r="B83" s="411"/>
      <c r="C83" s="416" t="s">
        <v>261</v>
      </c>
      <c r="D83" s="410"/>
      <c r="E83" s="410"/>
      <c r="F83" s="410"/>
      <c r="G83" s="410"/>
      <c r="H83" s="166"/>
      <c r="I83" s="166"/>
      <c r="J83" s="166"/>
      <c r="K83" s="16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7"/>
      <c r="AL83" s="405"/>
      <c r="AM83" s="405"/>
      <c r="AN83" s="406"/>
      <c r="AO83" s="406"/>
      <c r="AP83" s="406"/>
      <c r="AQ83" s="406"/>
      <c r="AR83" s="406"/>
      <c r="AS83" s="406"/>
      <c r="AT83" s="406"/>
      <c r="AU83" s="406"/>
      <c r="AV83" s="406"/>
      <c r="AW83" s="406"/>
      <c r="AX83" s="406"/>
      <c r="AY83" s="406"/>
      <c r="AZ83" s="406"/>
      <c r="BA83" s="406"/>
      <c r="BB83" s="406"/>
      <c r="BC83" s="406"/>
      <c r="BD83" s="406"/>
      <c r="BE83" s="406"/>
      <c r="BF83" s="406"/>
      <c r="BG83" s="406"/>
      <c r="BH83" s="406"/>
      <c r="BI83" s="406"/>
      <c r="BJ83" s="406"/>
      <c r="BK83" s="406"/>
      <c r="BL83" s="406"/>
      <c r="BM83" s="406"/>
      <c r="BN83" s="406"/>
      <c r="BO83" s="406"/>
      <c r="BP83" s="406"/>
      <c r="BQ83" s="406"/>
      <c r="BR83" s="406"/>
      <c r="BS83" s="406"/>
      <c r="BT83" s="406"/>
      <c r="BU83" s="406"/>
      <c r="BV83" s="247"/>
      <c r="BW83" s="247"/>
      <c r="BX83" s="242"/>
    </row>
    <row r="84" spans="1:76" s="239" customFormat="1" ht="14.25">
      <c r="A84" s="410"/>
      <c r="B84" s="411"/>
      <c r="C84" s="416" t="s">
        <v>262</v>
      </c>
      <c r="D84" s="410"/>
      <c r="E84" s="410"/>
      <c r="F84" s="410"/>
      <c r="G84" s="410"/>
      <c r="H84" s="166"/>
      <c r="I84" s="166"/>
      <c r="J84" s="166"/>
      <c r="K84" s="16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7"/>
      <c r="AL84" s="405"/>
      <c r="AM84" s="405"/>
      <c r="AN84" s="406"/>
      <c r="AO84" s="406"/>
      <c r="AP84" s="406"/>
      <c r="AQ84" s="406"/>
      <c r="AR84" s="406"/>
      <c r="AS84" s="406"/>
      <c r="AT84" s="406"/>
      <c r="AU84" s="406"/>
      <c r="AV84" s="406"/>
      <c r="AW84" s="406"/>
      <c r="AX84" s="406"/>
      <c r="AY84" s="406"/>
      <c r="AZ84" s="406"/>
      <c r="BA84" s="406"/>
      <c r="BB84" s="406"/>
      <c r="BC84" s="406"/>
      <c r="BD84" s="406"/>
      <c r="BE84" s="406"/>
      <c r="BF84" s="406"/>
      <c r="BG84" s="406"/>
      <c r="BH84" s="406"/>
      <c r="BI84" s="406"/>
      <c r="BJ84" s="406"/>
      <c r="BK84" s="406"/>
      <c r="BL84" s="406"/>
      <c r="BM84" s="406"/>
      <c r="BN84" s="406"/>
      <c r="BO84" s="406"/>
      <c r="BP84" s="406"/>
      <c r="BQ84" s="406"/>
      <c r="BR84" s="406"/>
      <c r="BS84" s="406"/>
      <c r="BT84" s="406"/>
      <c r="BU84" s="406"/>
      <c r="BV84" s="247"/>
      <c r="BW84" s="247"/>
      <c r="BX84" s="242"/>
    </row>
    <row r="85" spans="1:76" s="239" customFormat="1" ht="14.25">
      <c r="A85" s="410"/>
      <c r="B85" s="411" t="s">
        <v>263</v>
      </c>
      <c r="C85" s="410" t="s">
        <v>264</v>
      </c>
      <c r="D85" s="410"/>
      <c r="E85" s="410"/>
      <c r="F85" s="410"/>
      <c r="G85" s="410"/>
      <c r="H85" s="166"/>
      <c r="I85" s="166"/>
      <c r="J85" s="166"/>
      <c r="K85" s="16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7"/>
      <c r="AL85" s="405"/>
      <c r="AM85" s="405"/>
      <c r="AN85" s="406"/>
      <c r="AO85" s="406"/>
      <c r="AP85" s="406"/>
      <c r="AQ85" s="406"/>
      <c r="AR85" s="406"/>
      <c r="AS85" s="406"/>
      <c r="AT85" s="406"/>
      <c r="AU85" s="406"/>
      <c r="AV85" s="406"/>
      <c r="AW85" s="406"/>
      <c r="AX85" s="406"/>
      <c r="AY85" s="406"/>
      <c r="AZ85" s="406"/>
      <c r="BA85" s="406"/>
      <c r="BB85" s="406"/>
      <c r="BC85" s="406"/>
      <c r="BD85" s="406"/>
      <c r="BE85" s="406"/>
      <c r="BF85" s="406"/>
      <c r="BG85" s="406"/>
      <c r="BH85" s="406"/>
      <c r="BI85" s="406"/>
      <c r="BJ85" s="406"/>
      <c r="BK85" s="406"/>
      <c r="BL85" s="406"/>
      <c r="BM85" s="406"/>
      <c r="BN85" s="406"/>
      <c r="BO85" s="406"/>
      <c r="BP85" s="406"/>
      <c r="BQ85" s="406"/>
      <c r="BR85" s="406"/>
      <c r="BS85" s="406"/>
      <c r="BT85" s="406"/>
      <c r="BU85" s="406"/>
      <c r="BV85" s="247"/>
      <c r="BW85" s="247"/>
      <c r="BX85" s="242"/>
    </row>
    <row r="86" spans="1:76" s="239" customFormat="1" ht="14.25">
      <c r="A86" s="410"/>
      <c r="B86" s="411" t="s">
        <v>265</v>
      </c>
      <c r="C86" s="410" t="s">
        <v>266</v>
      </c>
      <c r="D86" s="410"/>
      <c r="E86" s="410"/>
      <c r="F86" s="410"/>
      <c r="G86" s="410"/>
      <c r="H86" s="166"/>
      <c r="I86" s="166"/>
      <c r="J86" s="166"/>
      <c r="K86" s="166"/>
      <c r="L86" s="406"/>
      <c r="M86" s="406"/>
      <c r="N86" s="406"/>
      <c r="O86" s="406"/>
      <c r="P86" s="406"/>
      <c r="Q86" s="406"/>
      <c r="R86" s="406"/>
      <c r="S86" s="406"/>
      <c r="T86" s="406"/>
      <c r="U86" s="406"/>
      <c r="V86" s="406"/>
      <c r="W86" s="406"/>
      <c r="X86" s="406"/>
      <c r="Y86" s="406"/>
      <c r="Z86" s="406"/>
      <c r="AA86" s="406"/>
      <c r="AB86" s="406"/>
      <c r="AC86" s="406"/>
      <c r="AD86" s="406"/>
      <c r="AE86" s="406"/>
      <c r="AF86" s="406"/>
      <c r="AG86" s="406"/>
      <c r="AH86" s="406"/>
      <c r="AI86" s="406"/>
      <c r="AJ86" s="406"/>
      <c r="AK86" s="407"/>
      <c r="AL86" s="405"/>
      <c r="AM86" s="405"/>
      <c r="AN86" s="406"/>
      <c r="AO86" s="406"/>
      <c r="AP86" s="406"/>
      <c r="AQ86" s="406"/>
      <c r="AR86" s="406"/>
      <c r="AS86" s="406"/>
      <c r="AT86" s="406"/>
      <c r="AU86" s="406"/>
      <c r="AV86" s="406"/>
      <c r="AW86" s="406"/>
      <c r="AX86" s="406"/>
      <c r="AY86" s="406"/>
      <c r="AZ86" s="406"/>
      <c r="BA86" s="406"/>
      <c r="BB86" s="406"/>
      <c r="BC86" s="406"/>
      <c r="BD86" s="406"/>
      <c r="BE86" s="406"/>
      <c r="BF86" s="406"/>
      <c r="BG86" s="406"/>
      <c r="BH86" s="406"/>
      <c r="BI86" s="406"/>
      <c r="BJ86" s="406"/>
      <c r="BK86" s="406"/>
      <c r="BL86" s="406"/>
      <c r="BM86" s="406"/>
      <c r="BN86" s="406"/>
      <c r="BO86" s="406"/>
      <c r="BP86" s="406"/>
      <c r="BQ86" s="406"/>
      <c r="BR86" s="406"/>
      <c r="BS86" s="406"/>
      <c r="BT86" s="406"/>
      <c r="BU86" s="406"/>
      <c r="BV86" s="247"/>
      <c r="BW86" s="247"/>
      <c r="BX86" s="242"/>
    </row>
    <row r="87" spans="1:76" s="239" customFormat="1" ht="14.25">
      <c r="A87" s="410"/>
      <c r="B87" s="411"/>
      <c r="C87" s="416" t="s">
        <v>267</v>
      </c>
      <c r="D87" s="410"/>
      <c r="E87" s="410"/>
      <c r="F87" s="410"/>
      <c r="G87" s="410"/>
      <c r="H87" s="166"/>
      <c r="I87" s="166"/>
      <c r="J87" s="166"/>
      <c r="K87" s="16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7"/>
      <c r="AL87" s="405"/>
      <c r="AM87" s="405"/>
      <c r="AN87" s="406"/>
      <c r="AO87" s="406"/>
      <c r="AP87" s="406"/>
      <c r="AQ87" s="406"/>
      <c r="AR87" s="406"/>
      <c r="AS87" s="406"/>
      <c r="AT87" s="406"/>
      <c r="AU87" s="406"/>
      <c r="AV87" s="406"/>
      <c r="AW87" s="406"/>
      <c r="AX87" s="406"/>
      <c r="AY87" s="406"/>
      <c r="AZ87" s="406"/>
      <c r="BA87" s="406"/>
      <c r="BB87" s="406"/>
      <c r="BC87" s="406"/>
      <c r="BD87" s="406"/>
      <c r="BE87" s="406"/>
      <c r="BF87" s="406"/>
      <c r="BG87" s="406"/>
      <c r="BH87" s="406"/>
      <c r="BI87" s="406"/>
      <c r="BJ87" s="406"/>
      <c r="BK87" s="406"/>
      <c r="BL87" s="406"/>
      <c r="BM87" s="406"/>
      <c r="BN87" s="406"/>
      <c r="BO87" s="406"/>
      <c r="BP87" s="406"/>
      <c r="BQ87" s="406"/>
      <c r="BR87" s="406"/>
      <c r="BS87" s="406"/>
      <c r="BT87" s="406"/>
      <c r="BU87" s="406"/>
      <c r="BV87" s="247"/>
      <c r="BW87" s="247"/>
      <c r="BX87" s="242"/>
    </row>
    <row r="88" spans="1:76" s="239" customFormat="1" ht="14.25">
      <c r="A88" s="410"/>
      <c r="B88" s="411"/>
      <c r="C88" s="416" t="s">
        <v>268</v>
      </c>
      <c r="D88" s="410"/>
      <c r="E88" s="410"/>
      <c r="F88" s="410"/>
      <c r="G88" s="410"/>
      <c r="H88" s="166"/>
      <c r="I88" s="166"/>
      <c r="J88" s="166"/>
      <c r="K88" s="166"/>
      <c r="L88" s="406"/>
      <c r="M88" s="406"/>
      <c r="N88" s="406"/>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7"/>
      <c r="AL88" s="405"/>
      <c r="AM88" s="405"/>
      <c r="AN88" s="406"/>
      <c r="AO88" s="406"/>
      <c r="AP88" s="406"/>
      <c r="AQ88" s="406"/>
      <c r="AR88" s="406"/>
      <c r="AS88" s="406"/>
      <c r="AT88" s="406"/>
      <c r="AU88" s="406"/>
      <c r="AV88" s="406"/>
      <c r="AW88" s="406"/>
      <c r="AX88" s="406"/>
      <c r="AY88" s="406"/>
      <c r="AZ88" s="406"/>
      <c r="BA88" s="406"/>
      <c r="BB88" s="406"/>
      <c r="BC88" s="406"/>
      <c r="BD88" s="406"/>
      <c r="BE88" s="406"/>
      <c r="BF88" s="406"/>
      <c r="BG88" s="406"/>
      <c r="BH88" s="406"/>
      <c r="BI88" s="406"/>
      <c r="BJ88" s="406"/>
      <c r="BK88" s="406"/>
      <c r="BL88" s="406"/>
      <c r="BM88" s="406"/>
      <c r="BN88" s="406"/>
      <c r="BO88" s="406"/>
      <c r="BP88" s="406"/>
      <c r="BQ88" s="406"/>
      <c r="BR88" s="406"/>
      <c r="BS88" s="406"/>
      <c r="BT88" s="406"/>
      <c r="BU88" s="406"/>
      <c r="BV88" s="247"/>
      <c r="BW88" s="247"/>
      <c r="BX88" s="242"/>
    </row>
    <row r="89" spans="1:76" s="239" customFormat="1" ht="14.25">
      <c r="A89" s="410"/>
      <c r="B89" s="411"/>
      <c r="C89" s="416" t="s">
        <v>269</v>
      </c>
      <c r="D89" s="410"/>
      <c r="E89" s="410"/>
      <c r="F89" s="410"/>
      <c r="G89" s="410"/>
      <c r="H89" s="166"/>
      <c r="I89" s="166"/>
      <c r="J89" s="166"/>
      <c r="K89" s="16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K89" s="407"/>
      <c r="AL89" s="405"/>
      <c r="AM89" s="405"/>
      <c r="AN89" s="406"/>
      <c r="AO89" s="406"/>
      <c r="AP89" s="406"/>
      <c r="AQ89" s="406"/>
      <c r="AR89" s="406"/>
      <c r="AS89" s="406"/>
      <c r="AT89" s="406"/>
      <c r="AU89" s="406"/>
      <c r="AV89" s="406"/>
      <c r="AW89" s="406"/>
      <c r="AX89" s="406"/>
      <c r="AY89" s="406"/>
      <c r="AZ89" s="406"/>
      <c r="BA89" s="406"/>
      <c r="BB89" s="406"/>
      <c r="BC89" s="406"/>
      <c r="BD89" s="406"/>
      <c r="BE89" s="406"/>
      <c r="BF89" s="406"/>
      <c r="BG89" s="406"/>
      <c r="BH89" s="406"/>
      <c r="BI89" s="406"/>
      <c r="BJ89" s="406"/>
      <c r="BK89" s="406"/>
      <c r="BL89" s="406"/>
      <c r="BM89" s="406"/>
      <c r="BN89" s="406"/>
      <c r="BO89" s="406"/>
      <c r="BP89" s="406"/>
      <c r="BQ89" s="406"/>
      <c r="BR89" s="406"/>
      <c r="BS89" s="406"/>
      <c r="BT89" s="406"/>
      <c r="BU89" s="406"/>
      <c r="BV89" s="247"/>
      <c r="BW89" s="247"/>
      <c r="BX89" s="242"/>
    </row>
    <row r="90" spans="1:76" s="239" customFormat="1" ht="14.25">
      <c r="A90" s="410"/>
      <c r="B90" s="411"/>
      <c r="C90" s="416" t="s">
        <v>270</v>
      </c>
      <c r="D90" s="410"/>
      <c r="E90" s="410"/>
      <c r="F90" s="410"/>
      <c r="G90" s="410"/>
      <c r="H90" s="166"/>
      <c r="I90" s="166"/>
      <c r="J90" s="166"/>
      <c r="K90" s="166"/>
      <c r="L90" s="406"/>
      <c r="M90" s="406"/>
      <c r="N90" s="406"/>
      <c r="O90" s="406"/>
      <c r="P90" s="406"/>
      <c r="Q90" s="406"/>
      <c r="R90" s="406"/>
      <c r="S90" s="406"/>
      <c r="T90" s="406"/>
      <c r="U90" s="406"/>
      <c r="V90" s="406"/>
      <c r="W90" s="406"/>
      <c r="X90" s="406"/>
      <c r="Y90" s="406"/>
      <c r="Z90" s="406"/>
      <c r="AA90" s="406"/>
      <c r="AB90" s="406"/>
      <c r="AC90" s="406"/>
      <c r="AD90" s="406"/>
      <c r="AE90" s="406"/>
      <c r="AF90" s="406"/>
      <c r="AG90" s="406"/>
      <c r="AH90" s="406"/>
      <c r="AI90" s="406"/>
      <c r="AJ90" s="406"/>
      <c r="AK90" s="407"/>
      <c r="AL90" s="405"/>
      <c r="AM90" s="405"/>
      <c r="AN90" s="406"/>
      <c r="AO90" s="406"/>
      <c r="AP90" s="406"/>
      <c r="AQ90" s="406"/>
      <c r="AR90" s="406"/>
      <c r="AS90" s="406"/>
      <c r="AT90" s="406"/>
      <c r="AU90" s="406"/>
      <c r="AV90" s="406"/>
      <c r="AW90" s="406"/>
      <c r="AX90" s="406"/>
      <c r="AY90" s="406"/>
      <c r="AZ90" s="406"/>
      <c r="BA90" s="406"/>
      <c r="BB90" s="406"/>
      <c r="BC90" s="406"/>
      <c r="BD90" s="406"/>
      <c r="BE90" s="406"/>
      <c r="BF90" s="406"/>
      <c r="BG90" s="406"/>
      <c r="BH90" s="406"/>
      <c r="BI90" s="406"/>
      <c r="BJ90" s="406"/>
      <c r="BK90" s="406"/>
      <c r="BL90" s="406"/>
      <c r="BM90" s="406"/>
      <c r="BN90" s="406"/>
      <c r="BO90" s="406"/>
      <c r="BP90" s="406"/>
      <c r="BQ90" s="406"/>
      <c r="BR90" s="406"/>
      <c r="BS90" s="406"/>
      <c r="BT90" s="406"/>
      <c r="BU90" s="406"/>
      <c r="BV90" s="247"/>
      <c r="BW90" s="247"/>
      <c r="BX90" s="242"/>
    </row>
    <row r="91" spans="1:73" s="248" customFormat="1" ht="14.25">
      <c r="A91" s="412"/>
      <c r="B91" s="413" t="s">
        <v>271</v>
      </c>
      <c r="C91" s="412" t="s">
        <v>272</v>
      </c>
      <c r="D91" s="412"/>
      <c r="E91" s="412"/>
      <c r="F91" s="412"/>
      <c r="G91" s="412"/>
      <c r="H91" s="178"/>
      <c r="I91" s="178"/>
      <c r="J91" s="178"/>
      <c r="K91" s="178"/>
      <c r="L91" s="414"/>
      <c r="M91" s="414"/>
      <c r="N91" s="414"/>
      <c r="O91" s="414"/>
      <c r="P91" s="414"/>
      <c r="Q91" s="414"/>
      <c r="R91" s="414"/>
      <c r="S91" s="414"/>
      <c r="T91" s="414"/>
      <c r="U91" s="414"/>
      <c r="V91" s="414"/>
      <c r="W91" s="414"/>
      <c r="X91" s="414"/>
      <c r="Y91" s="414"/>
      <c r="Z91" s="414"/>
      <c r="AA91" s="414"/>
      <c r="AB91" s="414"/>
      <c r="AC91" s="414"/>
      <c r="AD91" s="414"/>
      <c r="AE91" s="414"/>
      <c r="AF91" s="414"/>
      <c r="AG91" s="414"/>
      <c r="AH91" s="414"/>
      <c r="AI91" s="414"/>
      <c r="AJ91" s="414"/>
      <c r="AK91" s="414"/>
      <c r="AL91" s="415"/>
      <c r="AM91" s="415"/>
      <c r="AN91" s="414"/>
      <c r="AO91" s="414"/>
      <c r="AP91" s="414"/>
      <c r="AQ91" s="414"/>
      <c r="AR91" s="414"/>
      <c r="AS91" s="414"/>
      <c r="AT91" s="414"/>
      <c r="AU91" s="414"/>
      <c r="AV91" s="414"/>
      <c r="AW91" s="414"/>
      <c r="AX91" s="414"/>
      <c r="AY91" s="414"/>
      <c r="AZ91" s="414"/>
      <c r="BA91" s="414"/>
      <c r="BB91" s="414"/>
      <c r="BC91" s="414"/>
      <c r="BD91" s="414"/>
      <c r="BE91" s="414"/>
      <c r="BF91" s="414"/>
      <c r="BG91" s="414"/>
      <c r="BH91" s="414"/>
      <c r="BI91" s="414"/>
      <c r="BJ91" s="414"/>
      <c r="BK91" s="414"/>
      <c r="BL91" s="414"/>
      <c r="BM91" s="414"/>
      <c r="BN91" s="414"/>
      <c r="BO91" s="414"/>
      <c r="BP91" s="414"/>
      <c r="BQ91" s="414"/>
      <c r="BR91" s="414"/>
      <c r="BS91" s="414"/>
      <c r="BT91" s="414"/>
      <c r="BU91" s="414"/>
    </row>
    <row r="92" spans="1:76" s="239" customFormat="1" ht="14.25">
      <c r="A92" s="410"/>
      <c r="B92" s="411"/>
      <c r="C92" s="416" t="s">
        <v>273</v>
      </c>
      <c r="D92" s="410"/>
      <c r="E92" s="410"/>
      <c r="F92" s="410"/>
      <c r="G92" s="410"/>
      <c r="H92" s="166"/>
      <c r="I92" s="166"/>
      <c r="J92" s="166"/>
      <c r="K92" s="16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7"/>
      <c r="AL92" s="405"/>
      <c r="AM92" s="405"/>
      <c r="AN92" s="406"/>
      <c r="AO92" s="406"/>
      <c r="AP92" s="406"/>
      <c r="AQ92" s="406"/>
      <c r="AR92" s="406"/>
      <c r="AS92" s="406"/>
      <c r="AT92" s="406"/>
      <c r="AU92" s="406"/>
      <c r="AV92" s="406"/>
      <c r="AW92" s="406"/>
      <c r="AX92" s="406"/>
      <c r="AY92" s="406"/>
      <c r="AZ92" s="406"/>
      <c r="BA92" s="406"/>
      <c r="BB92" s="406"/>
      <c r="BC92" s="406"/>
      <c r="BD92" s="406"/>
      <c r="BE92" s="406"/>
      <c r="BF92" s="406"/>
      <c r="BG92" s="406"/>
      <c r="BH92" s="406"/>
      <c r="BI92" s="406"/>
      <c r="BJ92" s="406"/>
      <c r="BK92" s="406"/>
      <c r="BL92" s="406"/>
      <c r="BM92" s="406"/>
      <c r="BN92" s="406"/>
      <c r="BO92" s="406"/>
      <c r="BP92" s="406"/>
      <c r="BQ92" s="406"/>
      <c r="BR92" s="406"/>
      <c r="BS92" s="406"/>
      <c r="BT92" s="406"/>
      <c r="BU92" s="406"/>
      <c r="BV92" s="247"/>
      <c r="BW92" s="247"/>
      <c r="BX92" s="242"/>
    </row>
    <row r="93" spans="1:76" s="239" customFormat="1" ht="14.25">
      <c r="A93" s="410"/>
      <c r="B93" s="410"/>
      <c r="C93" s="410" t="s">
        <v>274</v>
      </c>
      <c r="D93" s="410"/>
      <c r="E93" s="410"/>
      <c r="F93" s="410"/>
      <c r="G93" s="410"/>
      <c r="H93" s="166"/>
      <c r="I93" s="166"/>
      <c r="J93" s="166"/>
      <c r="K93" s="16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7"/>
      <c r="AL93" s="405"/>
      <c r="AM93" s="405"/>
      <c r="AN93" s="406"/>
      <c r="AO93" s="406"/>
      <c r="AP93" s="406"/>
      <c r="AQ93" s="406"/>
      <c r="AR93" s="406"/>
      <c r="AS93" s="406"/>
      <c r="AT93" s="406"/>
      <c r="AU93" s="406"/>
      <c r="AV93" s="406"/>
      <c r="AW93" s="406"/>
      <c r="AX93" s="406"/>
      <c r="AY93" s="406"/>
      <c r="AZ93" s="406"/>
      <c r="BA93" s="406"/>
      <c r="BB93" s="406"/>
      <c r="BC93" s="406"/>
      <c r="BD93" s="406"/>
      <c r="BE93" s="406"/>
      <c r="BF93" s="406"/>
      <c r="BG93" s="406"/>
      <c r="BH93" s="406"/>
      <c r="BI93" s="406"/>
      <c r="BJ93" s="406"/>
      <c r="BK93" s="406"/>
      <c r="BL93" s="406"/>
      <c r="BM93" s="406"/>
      <c r="BN93" s="406"/>
      <c r="BO93" s="406"/>
      <c r="BP93" s="406"/>
      <c r="BQ93" s="406"/>
      <c r="BR93" s="406"/>
      <c r="BS93" s="406"/>
      <c r="BT93" s="406"/>
      <c r="BU93" s="406"/>
      <c r="BV93" s="247"/>
      <c r="BW93" s="247"/>
      <c r="BX93" s="242"/>
    </row>
    <row r="94" spans="1:76" s="239" customFormat="1" ht="14.25">
      <c r="A94" s="410"/>
      <c r="B94" s="411" t="s">
        <v>275</v>
      </c>
      <c r="C94" s="410" t="s">
        <v>276</v>
      </c>
      <c r="D94" s="410"/>
      <c r="E94" s="410"/>
      <c r="F94" s="410"/>
      <c r="G94" s="410"/>
      <c r="H94" s="166"/>
      <c r="I94" s="166"/>
      <c r="J94" s="166"/>
      <c r="K94" s="16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7"/>
      <c r="AL94" s="405"/>
      <c r="AM94" s="405"/>
      <c r="AN94" s="406"/>
      <c r="AO94" s="406"/>
      <c r="AP94" s="406"/>
      <c r="AQ94" s="406"/>
      <c r="AR94" s="406"/>
      <c r="AS94" s="406"/>
      <c r="AT94" s="406"/>
      <c r="AU94" s="406"/>
      <c r="AV94" s="406"/>
      <c r="AW94" s="406"/>
      <c r="AX94" s="406"/>
      <c r="AY94" s="406"/>
      <c r="AZ94" s="406"/>
      <c r="BA94" s="406"/>
      <c r="BB94" s="406"/>
      <c r="BC94" s="406"/>
      <c r="BD94" s="406"/>
      <c r="BE94" s="406"/>
      <c r="BF94" s="406"/>
      <c r="BG94" s="406"/>
      <c r="BH94" s="406"/>
      <c r="BI94" s="406"/>
      <c r="BJ94" s="406"/>
      <c r="BK94" s="406"/>
      <c r="BL94" s="406"/>
      <c r="BM94" s="406"/>
      <c r="BN94" s="406"/>
      <c r="BO94" s="406"/>
      <c r="BP94" s="406"/>
      <c r="BQ94" s="406"/>
      <c r="BR94" s="406"/>
      <c r="BS94" s="406"/>
      <c r="BT94" s="406"/>
      <c r="BU94" s="406"/>
      <c r="BV94" s="247"/>
      <c r="BW94" s="247"/>
      <c r="BX94" s="242"/>
    </row>
    <row r="95" spans="1:76" s="239" customFormat="1" ht="14.25">
      <c r="A95" s="410"/>
      <c r="B95" s="411" t="s">
        <v>277</v>
      </c>
      <c r="C95" s="410" t="s">
        <v>278</v>
      </c>
      <c r="D95" s="410"/>
      <c r="E95" s="410"/>
      <c r="F95" s="410"/>
      <c r="G95" s="410"/>
      <c r="H95" s="166"/>
      <c r="I95" s="166"/>
      <c r="J95" s="166"/>
      <c r="K95" s="16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6"/>
      <c r="AK95" s="407"/>
      <c r="AL95" s="405"/>
      <c r="AM95" s="405"/>
      <c r="AN95" s="406"/>
      <c r="AO95" s="406"/>
      <c r="AP95" s="406"/>
      <c r="AQ95" s="406"/>
      <c r="AR95" s="406"/>
      <c r="AS95" s="406"/>
      <c r="AT95" s="406"/>
      <c r="AU95" s="406"/>
      <c r="AV95" s="406"/>
      <c r="AW95" s="406"/>
      <c r="AX95" s="406"/>
      <c r="AY95" s="406"/>
      <c r="AZ95" s="406"/>
      <c r="BA95" s="406"/>
      <c r="BB95" s="406"/>
      <c r="BC95" s="406"/>
      <c r="BD95" s="406"/>
      <c r="BE95" s="406"/>
      <c r="BF95" s="406"/>
      <c r="BG95" s="406"/>
      <c r="BH95" s="406"/>
      <c r="BI95" s="406"/>
      <c r="BJ95" s="406"/>
      <c r="BK95" s="406"/>
      <c r="BL95" s="406"/>
      <c r="BM95" s="406"/>
      <c r="BN95" s="406"/>
      <c r="BO95" s="406"/>
      <c r="BP95" s="406"/>
      <c r="BQ95" s="406"/>
      <c r="BR95" s="406"/>
      <c r="BS95" s="406"/>
      <c r="BT95" s="406"/>
      <c r="BU95" s="406"/>
      <c r="BV95" s="247"/>
      <c r="BW95" s="247"/>
      <c r="BX95" s="242"/>
    </row>
    <row r="96" spans="1:76" s="239" customFormat="1" ht="14.25">
      <c r="A96" s="410"/>
      <c r="B96" s="410"/>
      <c r="C96" s="410" t="s">
        <v>279</v>
      </c>
      <c r="D96" s="410"/>
      <c r="E96" s="410"/>
      <c r="F96" s="410"/>
      <c r="G96" s="410"/>
      <c r="H96" s="166"/>
      <c r="I96" s="166"/>
      <c r="J96" s="166"/>
      <c r="K96" s="166"/>
      <c r="L96" s="406"/>
      <c r="M96" s="406"/>
      <c r="N96" s="406"/>
      <c r="O96" s="406"/>
      <c r="P96" s="406"/>
      <c r="Q96" s="406"/>
      <c r="R96" s="406"/>
      <c r="S96" s="406"/>
      <c r="T96" s="406"/>
      <c r="U96" s="406"/>
      <c r="V96" s="406"/>
      <c r="W96" s="406"/>
      <c r="X96" s="406"/>
      <c r="Y96" s="406"/>
      <c r="Z96" s="406"/>
      <c r="AA96" s="406"/>
      <c r="AB96" s="406"/>
      <c r="AC96" s="406"/>
      <c r="AD96" s="406"/>
      <c r="AE96" s="406"/>
      <c r="AF96" s="406"/>
      <c r="AG96" s="406"/>
      <c r="AH96" s="406"/>
      <c r="AI96" s="406"/>
      <c r="AJ96" s="406"/>
      <c r="AK96" s="407"/>
      <c r="AL96" s="405"/>
      <c r="AM96" s="405"/>
      <c r="AN96" s="406"/>
      <c r="AO96" s="406"/>
      <c r="AP96" s="406"/>
      <c r="AQ96" s="406"/>
      <c r="AR96" s="406"/>
      <c r="AS96" s="406"/>
      <c r="AT96" s="406"/>
      <c r="AU96" s="406"/>
      <c r="AV96" s="406"/>
      <c r="AW96" s="406"/>
      <c r="AX96" s="406"/>
      <c r="AY96" s="406"/>
      <c r="AZ96" s="406"/>
      <c r="BA96" s="406"/>
      <c r="BB96" s="406"/>
      <c r="BC96" s="406"/>
      <c r="BD96" s="406"/>
      <c r="BE96" s="406"/>
      <c r="BF96" s="406"/>
      <c r="BG96" s="406"/>
      <c r="BH96" s="406"/>
      <c r="BI96" s="406"/>
      <c r="BJ96" s="406"/>
      <c r="BK96" s="406"/>
      <c r="BL96" s="406"/>
      <c r="BM96" s="406"/>
      <c r="BN96" s="406"/>
      <c r="BO96" s="406"/>
      <c r="BP96" s="406"/>
      <c r="BQ96" s="406"/>
      <c r="BR96" s="406"/>
      <c r="BS96" s="406"/>
      <c r="BT96" s="406"/>
      <c r="BU96" s="406"/>
      <c r="BV96" s="247"/>
      <c r="BW96" s="247"/>
      <c r="BX96" s="242"/>
    </row>
    <row r="97" spans="1:76" s="239" customFormat="1" ht="14.25">
      <c r="A97" s="410"/>
      <c r="B97" s="411" t="s">
        <v>280</v>
      </c>
      <c r="C97" s="410" t="s">
        <v>281</v>
      </c>
      <c r="D97" s="410"/>
      <c r="E97" s="410"/>
      <c r="F97" s="410"/>
      <c r="G97" s="410"/>
      <c r="H97" s="166"/>
      <c r="I97" s="166"/>
      <c r="J97" s="166"/>
      <c r="K97" s="166"/>
      <c r="L97" s="406"/>
      <c r="M97" s="406"/>
      <c r="N97" s="406"/>
      <c r="O97" s="406"/>
      <c r="P97" s="406"/>
      <c r="Q97" s="406"/>
      <c r="R97" s="406"/>
      <c r="S97" s="406"/>
      <c r="T97" s="406"/>
      <c r="U97" s="406"/>
      <c r="V97" s="406"/>
      <c r="W97" s="406"/>
      <c r="X97" s="406"/>
      <c r="Y97" s="406"/>
      <c r="Z97" s="406"/>
      <c r="AA97" s="406"/>
      <c r="AB97" s="406"/>
      <c r="AC97" s="406"/>
      <c r="AD97" s="406"/>
      <c r="AE97" s="406"/>
      <c r="AF97" s="406"/>
      <c r="AG97" s="406"/>
      <c r="AH97" s="406"/>
      <c r="AI97" s="406"/>
      <c r="AJ97" s="406"/>
      <c r="AK97" s="407"/>
      <c r="AL97" s="405"/>
      <c r="AM97" s="405"/>
      <c r="AN97" s="406"/>
      <c r="AO97" s="406"/>
      <c r="AP97" s="406"/>
      <c r="AQ97" s="406"/>
      <c r="AR97" s="406"/>
      <c r="AS97" s="406"/>
      <c r="AT97" s="406"/>
      <c r="AU97" s="406"/>
      <c r="AV97" s="406"/>
      <c r="AW97" s="406"/>
      <c r="AX97" s="406"/>
      <c r="AY97" s="406"/>
      <c r="AZ97" s="406"/>
      <c r="BA97" s="406"/>
      <c r="BB97" s="406"/>
      <c r="BC97" s="406"/>
      <c r="BD97" s="406"/>
      <c r="BE97" s="406"/>
      <c r="BF97" s="406"/>
      <c r="BG97" s="406"/>
      <c r="BH97" s="406"/>
      <c r="BI97" s="406"/>
      <c r="BJ97" s="406"/>
      <c r="BK97" s="406"/>
      <c r="BL97" s="406"/>
      <c r="BM97" s="406"/>
      <c r="BN97" s="406"/>
      <c r="BO97" s="406"/>
      <c r="BP97" s="406"/>
      <c r="BQ97" s="406"/>
      <c r="BR97" s="406"/>
      <c r="BS97" s="406"/>
      <c r="BT97" s="406"/>
      <c r="BU97" s="406"/>
      <c r="BV97" s="247"/>
      <c r="BW97" s="247"/>
      <c r="BX97" s="242"/>
    </row>
    <row r="98" spans="1:76" s="239" customFormat="1" ht="14.25">
      <c r="A98" s="410"/>
      <c r="B98" s="411" t="s">
        <v>282</v>
      </c>
      <c r="C98" s="410" t="s">
        <v>283</v>
      </c>
      <c r="D98" s="410"/>
      <c r="E98" s="410"/>
      <c r="F98" s="410"/>
      <c r="G98" s="410"/>
      <c r="H98" s="166"/>
      <c r="I98" s="166"/>
      <c r="J98" s="166"/>
      <c r="K98" s="166"/>
      <c r="L98" s="406"/>
      <c r="M98" s="406"/>
      <c r="N98" s="406"/>
      <c r="O98" s="406"/>
      <c r="P98" s="406"/>
      <c r="Q98" s="406"/>
      <c r="R98" s="406"/>
      <c r="S98" s="406"/>
      <c r="T98" s="406"/>
      <c r="U98" s="406"/>
      <c r="V98" s="406"/>
      <c r="W98" s="406"/>
      <c r="X98" s="406"/>
      <c r="Y98" s="406"/>
      <c r="Z98" s="406"/>
      <c r="AA98" s="406"/>
      <c r="AB98" s="406"/>
      <c r="AC98" s="406"/>
      <c r="AD98" s="406"/>
      <c r="AE98" s="406"/>
      <c r="AF98" s="406"/>
      <c r="AG98" s="406"/>
      <c r="AH98" s="406"/>
      <c r="AI98" s="406"/>
      <c r="AJ98" s="406"/>
      <c r="AK98" s="407"/>
      <c r="AL98" s="405"/>
      <c r="AM98" s="405"/>
      <c r="AN98" s="406"/>
      <c r="AO98" s="406"/>
      <c r="AP98" s="406"/>
      <c r="AQ98" s="406"/>
      <c r="AR98" s="406"/>
      <c r="AS98" s="406"/>
      <c r="AT98" s="406"/>
      <c r="AU98" s="406"/>
      <c r="AV98" s="406"/>
      <c r="AW98" s="406"/>
      <c r="AX98" s="406"/>
      <c r="AY98" s="406"/>
      <c r="AZ98" s="406"/>
      <c r="BA98" s="406"/>
      <c r="BB98" s="406"/>
      <c r="BC98" s="406"/>
      <c r="BD98" s="406"/>
      <c r="BE98" s="406"/>
      <c r="BF98" s="406"/>
      <c r="BG98" s="406"/>
      <c r="BH98" s="406"/>
      <c r="BI98" s="406"/>
      <c r="BJ98" s="406"/>
      <c r="BK98" s="406"/>
      <c r="BL98" s="406"/>
      <c r="BM98" s="406"/>
      <c r="BN98" s="406"/>
      <c r="BO98" s="406"/>
      <c r="BP98" s="406"/>
      <c r="BQ98" s="406"/>
      <c r="BR98" s="406"/>
      <c r="BS98" s="406"/>
      <c r="BT98" s="406"/>
      <c r="BU98" s="406"/>
      <c r="BV98" s="247"/>
      <c r="BW98" s="247"/>
      <c r="BX98" s="242"/>
    </row>
    <row r="99" spans="1:76" s="239" customFormat="1" ht="14.25">
      <c r="A99" s="410"/>
      <c r="B99" s="411" t="s">
        <v>284</v>
      </c>
      <c r="C99" s="410" t="s">
        <v>285</v>
      </c>
      <c r="D99" s="410"/>
      <c r="E99" s="410"/>
      <c r="F99" s="410"/>
      <c r="G99" s="410"/>
      <c r="H99" s="166"/>
      <c r="I99" s="166"/>
      <c r="J99" s="166"/>
      <c r="K99" s="166"/>
      <c r="L99" s="406"/>
      <c r="M99" s="406"/>
      <c r="N99" s="406"/>
      <c r="O99" s="406"/>
      <c r="P99" s="406"/>
      <c r="Q99" s="406"/>
      <c r="R99" s="406"/>
      <c r="S99" s="406"/>
      <c r="T99" s="406"/>
      <c r="U99" s="406"/>
      <c r="V99" s="406"/>
      <c r="W99" s="406"/>
      <c r="X99" s="406"/>
      <c r="Y99" s="406"/>
      <c r="Z99" s="406"/>
      <c r="AA99" s="406"/>
      <c r="AB99" s="406"/>
      <c r="AC99" s="406"/>
      <c r="AD99" s="406"/>
      <c r="AE99" s="406"/>
      <c r="AF99" s="406"/>
      <c r="AG99" s="406"/>
      <c r="AH99" s="406"/>
      <c r="AI99" s="406"/>
      <c r="AJ99" s="406"/>
      <c r="AK99" s="407"/>
      <c r="AL99" s="405"/>
      <c r="AM99" s="405"/>
      <c r="AN99" s="406"/>
      <c r="AO99" s="406"/>
      <c r="AP99" s="406"/>
      <c r="AQ99" s="406"/>
      <c r="AR99" s="406"/>
      <c r="AS99" s="406"/>
      <c r="AT99" s="406"/>
      <c r="AU99" s="406"/>
      <c r="AV99" s="406"/>
      <c r="AW99" s="406"/>
      <c r="AX99" s="406"/>
      <c r="AY99" s="406"/>
      <c r="AZ99" s="406"/>
      <c r="BA99" s="406"/>
      <c r="BB99" s="406"/>
      <c r="BC99" s="406"/>
      <c r="BD99" s="406"/>
      <c r="BE99" s="406"/>
      <c r="BF99" s="406"/>
      <c r="BG99" s="406"/>
      <c r="BH99" s="406"/>
      <c r="BI99" s="406"/>
      <c r="BJ99" s="406"/>
      <c r="BK99" s="406"/>
      <c r="BL99" s="406"/>
      <c r="BM99" s="406"/>
      <c r="BN99" s="406"/>
      <c r="BO99" s="406"/>
      <c r="BP99" s="406"/>
      <c r="BQ99" s="406"/>
      <c r="BR99" s="406"/>
      <c r="BS99" s="406"/>
      <c r="BT99" s="406"/>
      <c r="BU99" s="406"/>
      <c r="BV99" s="247"/>
      <c r="BW99" s="247"/>
      <c r="BX99" s="242"/>
    </row>
    <row r="100" spans="1:76" s="239" customFormat="1" ht="14.25">
      <c r="A100" s="410"/>
      <c r="B100" s="411" t="s">
        <v>286</v>
      </c>
      <c r="C100" s="410" t="s">
        <v>287</v>
      </c>
      <c r="D100" s="410"/>
      <c r="E100" s="410"/>
      <c r="F100" s="410"/>
      <c r="G100" s="410"/>
      <c r="H100" s="166"/>
      <c r="I100" s="166"/>
      <c r="J100" s="166"/>
      <c r="K100" s="166"/>
      <c r="L100" s="406"/>
      <c r="M100" s="406"/>
      <c r="N100" s="406"/>
      <c r="O100" s="406"/>
      <c r="P100" s="406"/>
      <c r="Q100" s="406"/>
      <c r="R100" s="406"/>
      <c r="S100" s="406"/>
      <c r="T100" s="406"/>
      <c r="U100" s="406"/>
      <c r="V100" s="406"/>
      <c r="W100" s="406"/>
      <c r="X100" s="406"/>
      <c r="Y100" s="406"/>
      <c r="Z100" s="406"/>
      <c r="AA100" s="406"/>
      <c r="AB100" s="406"/>
      <c r="AC100" s="406"/>
      <c r="AD100" s="406"/>
      <c r="AE100" s="406"/>
      <c r="AF100" s="406"/>
      <c r="AG100" s="406"/>
      <c r="AH100" s="406"/>
      <c r="AI100" s="406"/>
      <c r="AJ100" s="406"/>
      <c r="AK100" s="407"/>
      <c r="AL100" s="405"/>
      <c r="AM100" s="405"/>
      <c r="AN100" s="406"/>
      <c r="AO100" s="406"/>
      <c r="AP100" s="406"/>
      <c r="AQ100" s="406"/>
      <c r="AR100" s="406"/>
      <c r="AS100" s="406"/>
      <c r="AT100" s="406"/>
      <c r="AU100" s="406"/>
      <c r="AV100" s="406"/>
      <c r="AW100" s="406"/>
      <c r="AX100" s="406"/>
      <c r="AY100" s="406"/>
      <c r="AZ100" s="406"/>
      <c r="BA100" s="406"/>
      <c r="BB100" s="406"/>
      <c r="BC100" s="406"/>
      <c r="BD100" s="406"/>
      <c r="BE100" s="406"/>
      <c r="BF100" s="406"/>
      <c r="BG100" s="406"/>
      <c r="BH100" s="406"/>
      <c r="BI100" s="406"/>
      <c r="BJ100" s="406"/>
      <c r="BK100" s="406"/>
      <c r="BL100" s="406"/>
      <c r="BM100" s="406"/>
      <c r="BN100" s="406"/>
      <c r="BO100" s="406"/>
      <c r="BP100" s="406"/>
      <c r="BQ100" s="406"/>
      <c r="BR100" s="406"/>
      <c r="BS100" s="406"/>
      <c r="BT100" s="406"/>
      <c r="BU100" s="406"/>
      <c r="BV100" s="247"/>
      <c r="BW100" s="247"/>
      <c r="BX100" s="242"/>
    </row>
    <row r="101" spans="1:76" s="239" customFormat="1" ht="14.25">
      <c r="A101" s="410"/>
      <c r="B101" s="411"/>
      <c r="C101" s="416" t="s">
        <v>288</v>
      </c>
      <c r="D101" s="410"/>
      <c r="E101" s="410"/>
      <c r="F101" s="410"/>
      <c r="G101" s="410"/>
      <c r="H101" s="166"/>
      <c r="I101" s="166"/>
      <c r="J101" s="166"/>
      <c r="K101" s="16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K101" s="407"/>
      <c r="AL101" s="405"/>
      <c r="AM101" s="405"/>
      <c r="AN101" s="406"/>
      <c r="AO101" s="406"/>
      <c r="AP101" s="406"/>
      <c r="AQ101" s="406"/>
      <c r="AR101" s="406"/>
      <c r="AS101" s="406"/>
      <c r="AT101" s="406"/>
      <c r="AU101" s="406"/>
      <c r="AV101" s="406"/>
      <c r="AW101" s="406"/>
      <c r="AX101" s="406"/>
      <c r="AY101" s="406"/>
      <c r="AZ101" s="406"/>
      <c r="BA101" s="406"/>
      <c r="BB101" s="406"/>
      <c r="BC101" s="406"/>
      <c r="BD101" s="406"/>
      <c r="BE101" s="406"/>
      <c r="BF101" s="406"/>
      <c r="BG101" s="406"/>
      <c r="BH101" s="406"/>
      <c r="BI101" s="406"/>
      <c r="BJ101" s="406"/>
      <c r="BK101" s="406"/>
      <c r="BL101" s="406"/>
      <c r="BM101" s="406"/>
      <c r="BN101" s="406"/>
      <c r="BO101" s="406"/>
      <c r="BP101" s="406"/>
      <c r="BQ101" s="406"/>
      <c r="BR101" s="406"/>
      <c r="BS101" s="406"/>
      <c r="BT101" s="406"/>
      <c r="BU101" s="406"/>
      <c r="BV101" s="247"/>
      <c r="BW101" s="247"/>
      <c r="BX101" s="242"/>
    </row>
    <row r="102" spans="1:76" s="239" customFormat="1" ht="14.25">
      <c r="A102" s="410"/>
      <c r="B102" s="411"/>
      <c r="C102" s="675" t="s">
        <v>289</v>
      </c>
      <c r="D102" s="675"/>
      <c r="E102" s="675"/>
      <c r="F102" s="675"/>
      <c r="G102" s="675"/>
      <c r="H102" s="675"/>
      <c r="I102" s="675"/>
      <c r="J102" s="675"/>
      <c r="K102" s="675"/>
      <c r="L102" s="675"/>
      <c r="M102" s="675"/>
      <c r="N102" s="675"/>
      <c r="O102" s="675"/>
      <c r="P102" s="675"/>
      <c r="Q102" s="675"/>
      <c r="R102" s="675"/>
      <c r="S102" s="675"/>
      <c r="T102" s="675"/>
      <c r="U102" s="675"/>
      <c r="V102" s="675"/>
      <c r="W102" s="675"/>
      <c r="X102" s="675"/>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5"/>
      <c r="AY102" s="675"/>
      <c r="AZ102" s="675"/>
      <c r="BA102" s="675"/>
      <c r="BB102" s="675"/>
      <c r="BC102" s="675"/>
      <c r="BD102" s="675"/>
      <c r="BE102" s="675"/>
      <c r="BF102" s="675"/>
      <c r="BG102" s="675"/>
      <c r="BH102" s="675"/>
      <c r="BI102" s="675"/>
      <c r="BJ102" s="675"/>
      <c r="BK102" s="675"/>
      <c r="BL102" s="675"/>
      <c r="BM102" s="675"/>
      <c r="BN102" s="675"/>
      <c r="BO102" s="675"/>
      <c r="BP102" s="675"/>
      <c r="BQ102" s="675"/>
      <c r="BR102" s="675"/>
      <c r="BS102" s="675"/>
      <c r="BT102" s="675"/>
      <c r="BU102" s="675"/>
      <c r="BV102" s="247"/>
      <c r="BW102" s="247"/>
      <c r="BX102" s="242"/>
    </row>
    <row r="103" spans="1:76" s="239" customFormat="1" ht="14.25">
      <c r="A103" s="410"/>
      <c r="B103" s="411"/>
      <c r="C103" s="675"/>
      <c r="D103" s="675"/>
      <c r="E103" s="675"/>
      <c r="F103" s="675"/>
      <c r="G103" s="675"/>
      <c r="H103" s="675"/>
      <c r="I103" s="675"/>
      <c r="J103" s="675"/>
      <c r="K103" s="675"/>
      <c r="L103" s="675"/>
      <c r="M103" s="675"/>
      <c r="N103" s="675"/>
      <c r="O103" s="675"/>
      <c r="P103" s="675"/>
      <c r="Q103" s="675"/>
      <c r="R103" s="675"/>
      <c r="S103" s="675"/>
      <c r="T103" s="675"/>
      <c r="U103" s="675"/>
      <c r="V103" s="675"/>
      <c r="W103" s="675"/>
      <c r="X103" s="675"/>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5"/>
      <c r="AY103" s="675"/>
      <c r="AZ103" s="675"/>
      <c r="BA103" s="675"/>
      <c r="BB103" s="675"/>
      <c r="BC103" s="675"/>
      <c r="BD103" s="675"/>
      <c r="BE103" s="675"/>
      <c r="BF103" s="675"/>
      <c r="BG103" s="675"/>
      <c r="BH103" s="675"/>
      <c r="BI103" s="675"/>
      <c r="BJ103" s="675"/>
      <c r="BK103" s="675"/>
      <c r="BL103" s="675"/>
      <c r="BM103" s="675"/>
      <c r="BN103" s="675"/>
      <c r="BO103" s="675"/>
      <c r="BP103" s="675"/>
      <c r="BQ103" s="675"/>
      <c r="BR103" s="675"/>
      <c r="BS103" s="675"/>
      <c r="BT103" s="675"/>
      <c r="BU103" s="675"/>
      <c r="BV103" s="247"/>
      <c r="BW103" s="247"/>
      <c r="BX103" s="242"/>
    </row>
    <row r="104" spans="1:76" s="239" customFormat="1" ht="14.25">
      <c r="A104" s="410"/>
      <c r="B104" s="411"/>
      <c r="C104" s="416" t="s">
        <v>290</v>
      </c>
      <c r="D104" s="410"/>
      <c r="E104" s="410"/>
      <c r="F104" s="410"/>
      <c r="G104" s="410"/>
      <c r="H104" s="166"/>
      <c r="I104" s="166"/>
      <c r="J104" s="166"/>
      <c r="K104" s="166"/>
      <c r="L104" s="406"/>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6"/>
      <c r="AK104" s="407"/>
      <c r="AL104" s="405"/>
      <c r="AM104" s="405"/>
      <c r="AN104" s="406"/>
      <c r="AO104" s="406"/>
      <c r="AP104" s="406"/>
      <c r="AQ104" s="406"/>
      <c r="AR104" s="406"/>
      <c r="AS104" s="406"/>
      <c r="AT104" s="406"/>
      <c r="AU104" s="406"/>
      <c r="AV104" s="406"/>
      <c r="AW104" s="406"/>
      <c r="AX104" s="406"/>
      <c r="AY104" s="406"/>
      <c r="AZ104" s="406"/>
      <c r="BA104" s="406"/>
      <c r="BB104" s="406"/>
      <c r="BC104" s="406"/>
      <c r="BD104" s="406"/>
      <c r="BE104" s="406"/>
      <c r="BF104" s="406"/>
      <c r="BG104" s="406"/>
      <c r="BH104" s="406"/>
      <c r="BI104" s="406"/>
      <c r="BJ104" s="406"/>
      <c r="BK104" s="406"/>
      <c r="BL104" s="406"/>
      <c r="BM104" s="406"/>
      <c r="BN104" s="406"/>
      <c r="BO104" s="406"/>
      <c r="BP104" s="406"/>
      <c r="BQ104" s="406"/>
      <c r="BR104" s="406"/>
      <c r="BS104" s="406"/>
      <c r="BT104" s="406"/>
      <c r="BU104" s="406"/>
      <c r="BV104" s="247"/>
      <c r="BW104" s="247"/>
      <c r="BX104" s="242"/>
    </row>
    <row r="105" spans="1:76" s="239" customFormat="1" ht="14.25">
      <c r="A105" s="410"/>
      <c r="B105" s="411" t="s">
        <v>291</v>
      </c>
      <c r="C105" s="410" t="s">
        <v>292</v>
      </c>
      <c r="D105" s="410"/>
      <c r="E105" s="410"/>
      <c r="F105" s="410"/>
      <c r="G105" s="410"/>
      <c r="H105" s="166"/>
      <c r="I105" s="166"/>
      <c r="J105" s="166"/>
      <c r="K105" s="166"/>
      <c r="L105" s="406"/>
      <c r="M105" s="406"/>
      <c r="N105" s="406"/>
      <c r="O105" s="406"/>
      <c r="P105" s="406"/>
      <c r="Q105" s="406"/>
      <c r="R105" s="406"/>
      <c r="S105" s="406"/>
      <c r="T105" s="406"/>
      <c r="U105" s="406"/>
      <c r="V105" s="406"/>
      <c r="W105" s="406"/>
      <c r="X105" s="406"/>
      <c r="Y105" s="406"/>
      <c r="Z105" s="406"/>
      <c r="AA105" s="406"/>
      <c r="AB105" s="406"/>
      <c r="AC105" s="406"/>
      <c r="AD105" s="406"/>
      <c r="AE105" s="406"/>
      <c r="AF105" s="406"/>
      <c r="AG105" s="406"/>
      <c r="AH105" s="406"/>
      <c r="AI105" s="406"/>
      <c r="AJ105" s="406"/>
      <c r="AK105" s="407"/>
      <c r="AL105" s="405"/>
      <c r="AM105" s="405"/>
      <c r="AN105" s="406"/>
      <c r="AO105" s="406"/>
      <c r="AP105" s="406"/>
      <c r="AQ105" s="406"/>
      <c r="AR105" s="406"/>
      <c r="AS105" s="406"/>
      <c r="AT105" s="406"/>
      <c r="AU105" s="406"/>
      <c r="AV105" s="406"/>
      <c r="AW105" s="406"/>
      <c r="AX105" s="406"/>
      <c r="AY105" s="406"/>
      <c r="AZ105" s="406"/>
      <c r="BA105" s="406"/>
      <c r="BB105" s="406"/>
      <c r="BC105" s="406"/>
      <c r="BD105" s="406"/>
      <c r="BE105" s="406"/>
      <c r="BF105" s="406"/>
      <c r="BG105" s="406"/>
      <c r="BH105" s="406"/>
      <c r="BI105" s="406"/>
      <c r="BJ105" s="406"/>
      <c r="BK105" s="406"/>
      <c r="BL105" s="406"/>
      <c r="BM105" s="406"/>
      <c r="BN105" s="406"/>
      <c r="BO105" s="406"/>
      <c r="BP105" s="406"/>
      <c r="BQ105" s="406"/>
      <c r="BR105" s="406"/>
      <c r="BS105" s="406"/>
      <c r="BT105" s="406"/>
      <c r="BU105" s="406"/>
      <c r="BV105" s="247"/>
      <c r="BW105" s="247"/>
      <c r="BX105" s="242"/>
    </row>
    <row r="106" spans="1:76" s="239" customFormat="1" ht="14.25">
      <c r="A106" s="410"/>
      <c r="B106" s="411"/>
      <c r="C106" s="416" t="s">
        <v>293</v>
      </c>
      <c r="D106" s="410"/>
      <c r="E106" s="410"/>
      <c r="F106" s="410"/>
      <c r="G106" s="410"/>
      <c r="H106" s="166"/>
      <c r="I106" s="166"/>
      <c r="J106" s="166"/>
      <c r="K106" s="166"/>
      <c r="L106" s="406"/>
      <c r="M106" s="406"/>
      <c r="N106" s="406"/>
      <c r="O106" s="406"/>
      <c r="P106" s="406"/>
      <c r="Q106" s="406"/>
      <c r="R106" s="406"/>
      <c r="S106" s="406"/>
      <c r="T106" s="406"/>
      <c r="U106" s="406"/>
      <c r="V106" s="406"/>
      <c r="W106" s="406"/>
      <c r="X106" s="406"/>
      <c r="Y106" s="406"/>
      <c r="Z106" s="406"/>
      <c r="AA106" s="406"/>
      <c r="AB106" s="406"/>
      <c r="AC106" s="406"/>
      <c r="AD106" s="406"/>
      <c r="AE106" s="406"/>
      <c r="AF106" s="406"/>
      <c r="AG106" s="406"/>
      <c r="AH106" s="406"/>
      <c r="AI106" s="406"/>
      <c r="AJ106" s="406"/>
      <c r="AK106" s="407"/>
      <c r="AL106" s="405"/>
      <c r="AM106" s="405"/>
      <c r="AN106" s="406"/>
      <c r="AO106" s="406"/>
      <c r="AP106" s="406"/>
      <c r="AQ106" s="406"/>
      <c r="AR106" s="406"/>
      <c r="AS106" s="406"/>
      <c r="AT106" s="406"/>
      <c r="AU106" s="406"/>
      <c r="AV106" s="406"/>
      <c r="AW106" s="406"/>
      <c r="AX106" s="406"/>
      <c r="AY106" s="406"/>
      <c r="AZ106" s="406"/>
      <c r="BA106" s="406"/>
      <c r="BB106" s="406"/>
      <c r="BC106" s="406"/>
      <c r="BD106" s="406"/>
      <c r="BE106" s="406"/>
      <c r="BF106" s="406"/>
      <c r="BG106" s="406"/>
      <c r="BH106" s="406"/>
      <c r="BI106" s="406"/>
      <c r="BJ106" s="406"/>
      <c r="BK106" s="406"/>
      <c r="BL106" s="406"/>
      <c r="BM106" s="406"/>
      <c r="BN106" s="406"/>
      <c r="BO106" s="406"/>
      <c r="BP106" s="406"/>
      <c r="BQ106" s="406"/>
      <c r="BR106" s="406"/>
      <c r="BS106" s="406"/>
      <c r="BT106" s="406"/>
      <c r="BU106" s="406"/>
      <c r="BV106" s="247"/>
      <c r="BW106" s="247"/>
      <c r="BX106" s="242"/>
    </row>
    <row r="107" spans="1:76" s="239" customFormat="1" ht="14.25">
      <c r="A107" s="410"/>
      <c r="B107" s="411"/>
      <c r="C107" s="683" t="s">
        <v>294</v>
      </c>
      <c r="D107" s="683"/>
      <c r="E107" s="683"/>
      <c r="F107" s="683"/>
      <c r="G107" s="683"/>
      <c r="H107" s="683"/>
      <c r="I107" s="683"/>
      <c r="J107" s="683"/>
      <c r="K107" s="683"/>
      <c r="L107" s="683"/>
      <c r="M107" s="683"/>
      <c r="N107" s="683"/>
      <c r="O107" s="683"/>
      <c r="P107" s="683"/>
      <c r="Q107" s="683"/>
      <c r="R107" s="683"/>
      <c r="S107" s="683"/>
      <c r="T107" s="683"/>
      <c r="U107" s="683"/>
      <c r="V107" s="683"/>
      <c r="W107" s="683"/>
      <c r="X107" s="683"/>
      <c r="Y107" s="683"/>
      <c r="Z107" s="683"/>
      <c r="AA107" s="683"/>
      <c r="AB107" s="683"/>
      <c r="AC107" s="683"/>
      <c r="AD107" s="683"/>
      <c r="AE107" s="683"/>
      <c r="AF107" s="683"/>
      <c r="AG107" s="683"/>
      <c r="AH107" s="683"/>
      <c r="AI107" s="683"/>
      <c r="AJ107" s="683"/>
      <c r="AK107" s="683"/>
      <c r="AL107" s="683"/>
      <c r="AM107" s="683"/>
      <c r="AN107" s="683"/>
      <c r="AO107" s="683"/>
      <c r="AP107" s="683"/>
      <c r="AQ107" s="683"/>
      <c r="AR107" s="683"/>
      <c r="AS107" s="683"/>
      <c r="AT107" s="683"/>
      <c r="AU107" s="683"/>
      <c r="AV107" s="683"/>
      <c r="AW107" s="683"/>
      <c r="AX107" s="683"/>
      <c r="AY107" s="683"/>
      <c r="AZ107" s="683"/>
      <c r="BA107" s="683"/>
      <c r="BB107" s="683"/>
      <c r="BC107" s="683"/>
      <c r="BD107" s="683"/>
      <c r="BE107" s="683"/>
      <c r="BF107" s="683"/>
      <c r="BG107" s="683"/>
      <c r="BH107" s="683"/>
      <c r="BI107" s="683"/>
      <c r="BJ107" s="683"/>
      <c r="BK107" s="683"/>
      <c r="BL107" s="683"/>
      <c r="BM107" s="683"/>
      <c r="BN107" s="683"/>
      <c r="BO107" s="683"/>
      <c r="BP107" s="683"/>
      <c r="BQ107" s="683"/>
      <c r="BR107" s="683"/>
      <c r="BS107" s="683"/>
      <c r="BT107" s="683"/>
      <c r="BU107" s="683"/>
      <c r="BV107" s="247"/>
      <c r="BW107" s="247"/>
      <c r="BX107" s="242"/>
    </row>
    <row r="108" spans="1:76" s="239" customFormat="1" ht="14.25">
      <c r="A108" s="410"/>
      <c r="B108" s="411"/>
      <c r="C108" s="644" t="s">
        <v>295</v>
      </c>
      <c r="D108" s="644"/>
      <c r="E108" s="644"/>
      <c r="F108" s="644"/>
      <c r="G108" s="644"/>
      <c r="H108" s="644"/>
      <c r="I108" s="644"/>
      <c r="J108" s="644"/>
      <c r="K108" s="644"/>
      <c r="L108" s="644"/>
      <c r="M108" s="644"/>
      <c r="N108" s="644"/>
      <c r="O108" s="644"/>
      <c r="P108" s="644"/>
      <c r="Q108" s="644"/>
      <c r="R108" s="644"/>
      <c r="S108" s="644"/>
      <c r="T108" s="644"/>
      <c r="U108" s="644"/>
      <c r="V108" s="644"/>
      <c r="W108" s="644"/>
      <c r="X108" s="644"/>
      <c r="Y108" s="644"/>
      <c r="Z108" s="644"/>
      <c r="AA108" s="644"/>
      <c r="AB108" s="644"/>
      <c r="AC108" s="644"/>
      <c r="AD108" s="644"/>
      <c r="AE108" s="644"/>
      <c r="AF108" s="644"/>
      <c r="AG108" s="644"/>
      <c r="AH108" s="644"/>
      <c r="AI108" s="644"/>
      <c r="AJ108" s="644"/>
      <c r="AK108" s="644"/>
      <c r="AL108" s="644"/>
      <c r="AM108" s="644"/>
      <c r="AN108" s="644"/>
      <c r="AO108" s="644"/>
      <c r="AP108" s="644"/>
      <c r="AQ108" s="644"/>
      <c r="AR108" s="644"/>
      <c r="AS108" s="644"/>
      <c r="AT108" s="644"/>
      <c r="AU108" s="644"/>
      <c r="AV108" s="644"/>
      <c r="AW108" s="644"/>
      <c r="AX108" s="644"/>
      <c r="AY108" s="644"/>
      <c r="AZ108" s="644"/>
      <c r="BA108" s="644"/>
      <c r="BB108" s="644"/>
      <c r="BC108" s="644"/>
      <c r="BD108" s="644"/>
      <c r="BE108" s="644"/>
      <c r="BF108" s="644"/>
      <c r="BG108" s="644"/>
      <c r="BH108" s="644"/>
      <c r="BI108" s="644"/>
      <c r="BJ108" s="644"/>
      <c r="BK108" s="644"/>
      <c r="BL108" s="644"/>
      <c r="BM108" s="644"/>
      <c r="BN108" s="644"/>
      <c r="BO108" s="644"/>
      <c r="BP108" s="644"/>
      <c r="BQ108" s="644"/>
      <c r="BR108" s="644"/>
      <c r="BS108" s="644"/>
      <c r="BT108" s="644"/>
      <c r="BU108" s="644"/>
      <c r="BV108" s="247"/>
      <c r="BW108" s="247"/>
      <c r="BX108" s="242"/>
    </row>
    <row r="109" spans="1:76" s="239" customFormat="1" ht="14.25">
      <c r="A109" s="410"/>
      <c r="B109" s="411"/>
      <c r="C109" s="410"/>
      <c r="D109" s="417" t="s">
        <v>296</v>
      </c>
      <c r="E109" s="417"/>
      <c r="F109" s="417"/>
      <c r="G109" s="417"/>
      <c r="H109" s="417"/>
      <c r="I109" s="417"/>
      <c r="J109" s="417"/>
      <c r="K109" s="417"/>
      <c r="L109" s="406"/>
      <c r="M109" s="406"/>
      <c r="N109" s="406"/>
      <c r="O109" s="406"/>
      <c r="P109" s="406"/>
      <c r="Q109" s="406"/>
      <c r="R109" s="406"/>
      <c r="S109" s="406"/>
      <c r="T109" s="406"/>
      <c r="U109" s="406"/>
      <c r="V109" s="406"/>
      <c r="W109" s="406"/>
      <c r="X109" s="406"/>
      <c r="Y109" s="406"/>
      <c r="Z109" s="406"/>
      <c r="AA109" s="406"/>
      <c r="AB109" s="406"/>
      <c r="AC109" s="406"/>
      <c r="AD109" s="406"/>
      <c r="AE109" s="406"/>
      <c r="AF109" s="406"/>
      <c r="AG109" s="406"/>
      <c r="AH109" s="406"/>
      <c r="AI109" s="406"/>
      <c r="AJ109" s="406"/>
      <c r="AK109" s="407"/>
      <c r="AL109" s="405"/>
      <c r="AM109" s="405"/>
      <c r="AN109" s="406"/>
      <c r="AO109" s="406"/>
      <c r="AP109" s="406"/>
      <c r="AQ109" s="406"/>
      <c r="AR109" s="406"/>
      <c r="AS109" s="406"/>
      <c r="AT109" s="406"/>
      <c r="AU109" s="406"/>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06"/>
      <c r="BQ109" s="406"/>
      <c r="BR109" s="406"/>
      <c r="BS109" s="406"/>
      <c r="BT109" s="406"/>
      <c r="BU109" s="406"/>
      <c r="BV109" s="247"/>
      <c r="BW109" s="247"/>
      <c r="BX109" s="242"/>
    </row>
    <row r="110" spans="1:76" s="239" customFormat="1" ht="14.25">
      <c r="A110" s="410"/>
      <c r="B110" s="411"/>
      <c r="C110" s="410"/>
      <c r="D110" s="417" t="s">
        <v>297</v>
      </c>
      <c r="E110" s="417"/>
      <c r="F110" s="417"/>
      <c r="G110" s="417"/>
      <c r="H110" s="417"/>
      <c r="I110" s="417"/>
      <c r="J110" s="417"/>
      <c r="K110" s="417"/>
      <c r="L110" s="406"/>
      <c r="M110" s="406"/>
      <c r="N110" s="406"/>
      <c r="O110" s="406"/>
      <c r="P110" s="406"/>
      <c r="Q110" s="406"/>
      <c r="R110" s="406"/>
      <c r="S110" s="406"/>
      <c r="T110" s="406"/>
      <c r="U110" s="406"/>
      <c r="V110" s="406"/>
      <c r="W110" s="406"/>
      <c r="X110" s="406"/>
      <c r="Y110" s="406"/>
      <c r="Z110" s="406"/>
      <c r="AA110" s="406"/>
      <c r="AB110" s="406"/>
      <c r="AC110" s="406"/>
      <c r="AD110" s="406"/>
      <c r="AE110" s="406"/>
      <c r="AF110" s="406"/>
      <c r="AG110" s="406"/>
      <c r="AH110" s="406"/>
      <c r="AI110" s="406"/>
      <c r="AJ110" s="406"/>
      <c r="AK110" s="407"/>
      <c r="AL110" s="405"/>
      <c r="AM110" s="405"/>
      <c r="AN110" s="406"/>
      <c r="AO110" s="406"/>
      <c r="AP110" s="406"/>
      <c r="AQ110" s="406"/>
      <c r="AR110" s="406"/>
      <c r="AS110" s="406"/>
      <c r="AT110" s="406"/>
      <c r="AU110" s="406"/>
      <c r="AV110" s="406"/>
      <c r="AW110" s="406"/>
      <c r="AX110" s="406"/>
      <c r="AY110" s="406"/>
      <c r="AZ110" s="406"/>
      <c r="BA110" s="406"/>
      <c r="BB110" s="406"/>
      <c r="BC110" s="406"/>
      <c r="BD110" s="406"/>
      <c r="BE110" s="406"/>
      <c r="BF110" s="406"/>
      <c r="BG110" s="406"/>
      <c r="BH110" s="406"/>
      <c r="BI110" s="406"/>
      <c r="BJ110" s="406"/>
      <c r="BK110" s="406"/>
      <c r="BL110" s="406"/>
      <c r="BM110" s="406"/>
      <c r="BN110" s="406"/>
      <c r="BO110" s="406"/>
      <c r="BP110" s="406"/>
      <c r="BQ110" s="406"/>
      <c r="BR110" s="406"/>
      <c r="BS110" s="406"/>
      <c r="BT110" s="406"/>
      <c r="BU110" s="406"/>
      <c r="BV110" s="247"/>
      <c r="BW110" s="247"/>
      <c r="BX110" s="242"/>
    </row>
    <row r="111" spans="1:76" s="239" customFormat="1" ht="14.25">
      <c r="A111" s="410"/>
      <c r="B111" s="411"/>
      <c r="C111" s="410"/>
      <c r="D111" s="417" t="s">
        <v>298</v>
      </c>
      <c r="E111" s="417"/>
      <c r="F111" s="417"/>
      <c r="G111" s="417"/>
      <c r="H111" s="417"/>
      <c r="I111" s="417"/>
      <c r="J111" s="417"/>
      <c r="K111" s="417"/>
      <c r="L111" s="406"/>
      <c r="M111" s="406"/>
      <c r="N111" s="406"/>
      <c r="O111" s="406"/>
      <c r="P111" s="406"/>
      <c r="Q111" s="406"/>
      <c r="R111" s="406"/>
      <c r="S111" s="406"/>
      <c r="T111" s="406"/>
      <c r="U111" s="406"/>
      <c r="V111" s="406"/>
      <c r="W111" s="406"/>
      <c r="X111" s="406"/>
      <c r="Y111" s="406"/>
      <c r="Z111" s="406"/>
      <c r="AA111" s="406"/>
      <c r="AB111" s="406"/>
      <c r="AC111" s="406"/>
      <c r="AD111" s="406"/>
      <c r="AE111" s="406"/>
      <c r="AF111" s="406"/>
      <c r="AG111" s="406"/>
      <c r="AH111" s="406"/>
      <c r="AI111" s="406"/>
      <c r="AJ111" s="406"/>
      <c r="AK111" s="407"/>
      <c r="AL111" s="405"/>
      <c r="AM111" s="405"/>
      <c r="AN111" s="406"/>
      <c r="AO111" s="406"/>
      <c r="AP111" s="406"/>
      <c r="AQ111" s="406"/>
      <c r="AR111" s="406"/>
      <c r="AS111" s="406"/>
      <c r="AT111" s="406"/>
      <c r="AU111" s="406"/>
      <c r="AV111" s="406"/>
      <c r="AW111" s="406"/>
      <c r="AX111" s="406"/>
      <c r="AY111" s="406"/>
      <c r="AZ111" s="406"/>
      <c r="BA111" s="406"/>
      <c r="BB111" s="406"/>
      <c r="BC111" s="406"/>
      <c r="BD111" s="406"/>
      <c r="BE111" s="406"/>
      <c r="BF111" s="406"/>
      <c r="BG111" s="406"/>
      <c r="BH111" s="406"/>
      <c r="BI111" s="406"/>
      <c r="BJ111" s="406"/>
      <c r="BK111" s="406"/>
      <c r="BL111" s="406"/>
      <c r="BM111" s="406"/>
      <c r="BN111" s="406"/>
      <c r="BO111" s="406"/>
      <c r="BP111" s="406"/>
      <c r="BQ111" s="406"/>
      <c r="BR111" s="406"/>
      <c r="BS111" s="406"/>
      <c r="BT111" s="406"/>
      <c r="BU111" s="406"/>
      <c r="BV111" s="247"/>
      <c r="BW111" s="247"/>
      <c r="BX111" s="242"/>
    </row>
    <row r="112" spans="1:76" s="239" customFormat="1" ht="14.25">
      <c r="A112" s="410"/>
      <c r="B112" s="411"/>
      <c r="C112" s="416" t="s">
        <v>299</v>
      </c>
      <c r="D112" s="410"/>
      <c r="E112" s="410"/>
      <c r="F112" s="410"/>
      <c r="G112" s="410"/>
      <c r="H112" s="166"/>
      <c r="I112" s="166"/>
      <c r="J112" s="166"/>
      <c r="K112" s="166"/>
      <c r="L112" s="406"/>
      <c r="M112" s="406"/>
      <c r="N112" s="406"/>
      <c r="O112" s="406"/>
      <c r="P112" s="406"/>
      <c r="Q112" s="406"/>
      <c r="R112" s="406"/>
      <c r="S112" s="406"/>
      <c r="T112" s="406"/>
      <c r="U112" s="406"/>
      <c r="V112" s="406"/>
      <c r="W112" s="406"/>
      <c r="X112" s="406"/>
      <c r="Y112" s="406"/>
      <c r="Z112" s="406"/>
      <c r="AA112" s="406"/>
      <c r="AB112" s="406"/>
      <c r="AC112" s="406"/>
      <c r="AD112" s="406"/>
      <c r="AE112" s="406"/>
      <c r="AF112" s="406"/>
      <c r="AG112" s="406"/>
      <c r="AH112" s="406"/>
      <c r="AI112" s="406"/>
      <c r="AJ112" s="406"/>
      <c r="AK112" s="407"/>
      <c r="AL112" s="405"/>
      <c r="AM112" s="405"/>
      <c r="AN112" s="406"/>
      <c r="AO112" s="406"/>
      <c r="AP112" s="406"/>
      <c r="AQ112" s="406"/>
      <c r="AR112" s="406"/>
      <c r="AS112" s="406"/>
      <c r="AT112" s="406"/>
      <c r="AU112" s="406"/>
      <c r="AV112" s="406"/>
      <c r="AW112" s="406"/>
      <c r="AX112" s="406"/>
      <c r="AY112" s="406"/>
      <c r="AZ112" s="406"/>
      <c r="BA112" s="406"/>
      <c r="BB112" s="406"/>
      <c r="BC112" s="406"/>
      <c r="BD112" s="406"/>
      <c r="BE112" s="406"/>
      <c r="BF112" s="406"/>
      <c r="BG112" s="406"/>
      <c r="BH112" s="406"/>
      <c r="BI112" s="406"/>
      <c r="BJ112" s="406"/>
      <c r="BK112" s="406"/>
      <c r="BL112" s="406"/>
      <c r="BM112" s="406"/>
      <c r="BN112" s="406"/>
      <c r="BO112" s="406"/>
      <c r="BP112" s="406"/>
      <c r="BQ112" s="406"/>
      <c r="BR112" s="406"/>
      <c r="BS112" s="406"/>
      <c r="BT112" s="406"/>
      <c r="BU112" s="406"/>
      <c r="BV112" s="247"/>
      <c r="BW112" s="247"/>
      <c r="BX112" s="242"/>
    </row>
    <row r="113" spans="1:76" s="239" customFormat="1" ht="14.25">
      <c r="A113" s="410"/>
      <c r="B113" s="411"/>
      <c r="C113" s="644" t="s">
        <v>300</v>
      </c>
      <c r="D113" s="644"/>
      <c r="E113" s="644"/>
      <c r="F113" s="644"/>
      <c r="G113" s="644"/>
      <c r="H113" s="644"/>
      <c r="I113" s="644"/>
      <c r="J113" s="644"/>
      <c r="K113" s="644"/>
      <c r="L113" s="644"/>
      <c r="M113" s="644"/>
      <c r="N113" s="644"/>
      <c r="O113" s="644"/>
      <c r="P113" s="644"/>
      <c r="Q113" s="644"/>
      <c r="R113" s="644"/>
      <c r="S113" s="644"/>
      <c r="T113" s="644"/>
      <c r="U113" s="644"/>
      <c r="V113" s="644"/>
      <c r="W113" s="644"/>
      <c r="X113" s="644"/>
      <c r="Y113" s="644"/>
      <c r="Z113" s="644"/>
      <c r="AA113" s="644"/>
      <c r="AB113" s="644"/>
      <c r="AC113" s="644"/>
      <c r="AD113" s="644"/>
      <c r="AE113" s="644"/>
      <c r="AF113" s="644"/>
      <c r="AG113" s="644"/>
      <c r="AH113" s="644"/>
      <c r="AI113" s="644"/>
      <c r="AJ113" s="644"/>
      <c r="AK113" s="644"/>
      <c r="AL113" s="644"/>
      <c r="AM113" s="644"/>
      <c r="AN113" s="644"/>
      <c r="AO113" s="644"/>
      <c r="AP113" s="644"/>
      <c r="AQ113" s="644"/>
      <c r="AR113" s="644"/>
      <c r="AS113" s="644"/>
      <c r="AT113" s="644"/>
      <c r="AU113" s="644"/>
      <c r="AV113" s="644"/>
      <c r="AW113" s="644"/>
      <c r="AX113" s="644"/>
      <c r="AY113" s="644"/>
      <c r="AZ113" s="644"/>
      <c r="BA113" s="644"/>
      <c r="BB113" s="644"/>
      <c r="BC113" s="644"/>
      <c r="BD113" s="644"/>
      <c r="BE113" s="644"/>
      <c r="BF113" s="644"/>
      <c r="BG113" s="644"/>
      <c r="BH113" s="644"/>
      <c r="BI113" s="644"/>
      <c r="BJ113" s="644"/>
      <c r="BK113" s="644"/>
      <c r="BL113" s="644"/>
      <c r="BM113" s="644"/>
      <c r="BN113" s="644"/>
      <c r="BO113" s="644"/>
      <c r="BP113" s="644"/>
      <c r="BQ113" s="644"/>
      <c r="BR113" s="644"/>
      <c r="BS113" s="644"/>
      <c r="BT113" s="644"/>
      <c r="BU113" s="644"/>
      <c r="BV113" s="247"/>
      <c r="BW113" s="247"/>
      <c r="BX113" s="242"/>
    </row>
    <row r="114" spans="1:76" s="239" customFormat="1" ht="14.25">
      <c r="A114" s="410"/>
      <c r="B114" s="411"/>
      <c r="C114" s="644"/>
      <c r="D114" s="644"/>
      <c r="E114" s="644"/>
      <c r="F114" s="644"/>
      <c r="G114" s="644"/>
      <c r="H114" s="644"/>
      <c r="I114" s="644"/>
      <c r="J114" s="644"/>
      <c r="K114" s="644"/>
      <c r="L114" s="644"/>
      <c r="M114" s="644"/>
      <c r="N114" s="644"/>
      <c r="O114" s="644"/>
      <c r="P114" s="644"/>
      <c r="Q114" s="644"/>
      <c r="R114" s="644"/>
      <c r="S114" s="644"/>
      <c r="T114" s="644"/>
      <c r="U114" s="644"/>
      <c r="V114" s="644"/>
      <c r="W114" s="644"/>
      <c r="X114" s="644"/>
      <c r="Y114" s="644"/>
      <c r="Z114" s="644"/>
      <c r="AA114" s="644"/>
      <c r="AB114" s="644"/>
      <c r="AC114" s="644"/>
      <c r="AD114" s="644"/>
      <c r="AE114" s="644"/>
      <c r="AF114" s="644"/>
      <c r="AG114" s="644"/>
      <c r="AH114" s="644"/>
      <c r="AI114" s="644"/>
      <c r="AJ114" s="644"/>
      <c r="AK114" s="644"/>
      <c r="AL114" s="644"/>
      <c r="AM114" s="644"/>
      <c r="AN114" s="644"/>
      <c r="AO114" s="644"/>
      <c r="AP114" s="644"/>
      <c r="AQ114" s="644"/>
      <c r="AR114" s="644"/>
      <c r="AS114" s="644"/>
      <c r="AT114" s="644"/>
      <c r="AU114" s="644"/>
      <c r="AV114" s="644"/>
      <c r="AW114" s="644"/>
      <c r="AX114" s="644"/>
      <c r="AY114" s="644"/>
      <c r="AZ114" s="644"/>
      <c r="BA114" s="644"/>
      <c r="BB114" s="644"/>
      <c r="BC114" s="644"/>
      <c r="BD114" s="644"/>
      <c r="BE114" s="644"/>
      <c r="BF114" s="644"/>
      <c r="BG114" s="644"/>
      <c r="BH114" s="644"/>
      <c r="BI114" s="644"/>
      <c r="BJ114" s="644"/>
      <c r="BK114" s="644"/>
      <c r="BL114" s="644"/>
      <c r="BM114" s="644"/>
      <c r="BN114" s="644"/>
      <c r="BO114" s="644"/>
      <c r="BP114" s="644"/>
      <c r="BQ114" s="644"/>
      <c r="BR114" s="644"/>
      <c r="BS114" s="644"/>
      <c r="BT114" s="644"/>
      <c r="BU114" s="644"/>
      <c r="BV114" s="247"/>
      <c r="BW114" s="247"/>
      <c r="BX114" s="242"/>
    </row>
    <row r="115" spans="1:76" s="239" customFormat="1" ht="14.25">
      <c r="A115" s="410"/>
      <c r="B115" s="411"/>
      <c r="C115" s="644"/>
      <c r="D115" s="644"/>
      <c r="E115" s="644"/>
      <c r="F115" s="644"/>
      <c r="G115" s="644"/>
      <c r="H115" s="644"/>
      <c r="I115" s="644"/>
      <c r="J115" s="644"/>
      <c r="K115" s="644"/>
      <c r="L115" s="644"/>
      <c r="M115" s="644"/>
      <c r="N115" s="644"/>
      <c r="O115" s="644"/>
      <c r="P115" s="644"/>
      <c r="Q115" s="644"/>
      <c r="R115" s="644"/>
      <c r="S115" s="644"/>
      <c r="T115" s="644"/>
      <c r="U115" s="644"/>
      <c r="V115" s="644"/>
      <c r="W115" s="644"/>
      <c r="X115" s="644"/>
      <c r="Y115" s="644"/>
      <c r="Z115" s="644"/>
      <c r="AA115" s="644"/>
      <c r="AB115" s="644"/>
      <c r="AC115" s="644"/>
      <c r="AD115" s="644"/>
      <c r="AE115" s="644"/>
      <c r="AF115" s="644"/>
      <c r="AG115" s="644"/>
      <c r="AH115" s="644"/>
      <c r="AI115" s="644"/>
      <c r="AJ115" s="644"/>
      <c r="AK115" s="644"/>
      <c r="AL115" s="644"/>
      <c r="AM115" s="644"/>
      <c r="AN115" s="644"/>
      <c r="AO115" s="644"/>
      <c r="AP115" s="644"/>
      <c r="AQ115" s="644"/>
      <c r="AR115" s="644"/>
      <c r="AS115" s="644"/>
      <c r="AT115" s="644"/>
      <c r="AU115" s="644"/>
      <c r="AV115" s="644"/>
      <c r="AW115" s="644"/>
      <c r="AX115" s="644"/>
      <c r="AY115" s="644"/>
      <c r="AZ115" s="644"/>
      <c r="BA115" s="644"/>
      <c r="BB115" s="644"/>
      <c r="BC115" s="644"/>
      <c r="BD115" s="644"/>
      <c r="BE115" s="644"/>
      <c r="BF115" s="644"/>
      <c r="BG115" s="644"/>
      <c r="BH115" s="644"/>
      <c r="BI115" s="644"/>
      <c r="BJ115" s="644"/>
      <c r="BK115" s="644"/>
      <c r="BL115" s="644"/>
      <c r="BM115" s="644"/>
      <c r="BN115" s="644"/>
      <c r="BO115" s="644"/>
      <c r="BP115" s="644"/>
      <c r="BQ115" s="644"/>
      <c r="BR115" s="644"/>
      <c r="BS115" s="644"/>
      <c r="BT115" s="644"/>
      <c r="BU115" s="644"/>
      <c r="BV115" s="247"/>
      <c r="BW115" s="247"/>
      <c r="BX115" s="242"/>
    </row>
    <row r="116" spans="1:76" s="239" customFormat="1" ht="14.25">
      <c r="A116" s="410"/>
      <c r="B116" s="411"/>
      <c r="C116" s="644"/>
      <c r="D116" s="644"/>
      <c r="E116" s="644"/>
      <c r="F116" s="644"/>
      <c r="G116" s="644"/>
      <c r="H116" s="644"/>
      <c r="I116" s="644"/>
      <c r="J116" s="644"/>
      <c r="K116" s="644"/>
      <c r="L116" s="644"/>
      <c r="M116" s="644"/>
      <c r="N116" s="644"/>
      <c r="O116" s="644"/>
      <c r="P116" s="644"/>
      <c r="Q116" s="644"/>
      <c r="R116" s="644"/>
      <c r="S116" s="644"/>
      <c r="T116" s="644"/>
      <c r="U116" s="644"/>
      <c r="V116" s="644"/>
      <c r="W116" s="644"/>
      <c r="X116" s="644"/>
      <c r="Y116" s="644"/>
      <c r="Z116" s="644"/>
      <c r="AA116" s="644"/>
      <c r="AB116" s="644"/>
      <c r="AC116" s="644"/>
      <c r="AD116" s="644"/>
      <c r="AE116" s="644"/>
      <c r="AF116" s="644"/>
      <c r="AG116" s="644"/>
      <c r="AH116" s="644"/>
      <c r="AI116" s="644"/>
      <c r="AJ116" s="644"/>
      <c r="AK116" s="644"/>
      <c r="AL116" s="644"/>
      <c r="AM116" s="644"/>
      <c r="AN116" s="644"/>
      <c r="AO116" s="644"/>
      <c r="AP116" s="644"/>
      <c r="AQ116" s="644"/>
      <c r="AR116" s="644"/>
      <c r="AS116" s="644"/>
      <c r="AT116" s="644"/>
      <c r="AU116" s="644"/>
      <c r="AV116" s="644"/>
      <c r="AW116" s="644"/>
      <c r="AX116" s="644"/>
      <c r="AY116" s="644"/>
      <c r="AZ116" s="644"/>
      <c r="BA116" s="644"/>
      <c r="BB116" s="644"/>
      <c r="BC116" s="644"/>
      <c r="BD116" s="644"/>
      <c r="BE116" s="644"/>
      <c r="BF116" s="644"/>
      <c r="BG116" s="644"/>
      <c r="BH116" s="644"/>
      <c r="BI116" s="644"/>
      <c r="BJ116" s="644"/>
      <c r="BK116" s="644"/>
      <c r="BL116" s="644"/>
      <c r="BM116" s="644"/>
      <c r="BN116" s="644"/>
      <c r="BO116" s="644"/>
      <c r="BP116" s="644"/>
      <c r="BQ116" s="644"/>
      <c r="BR116" s="644"/>
      <c r="BS116" s="644"/>
      <c r="BT116" s="644"/>
      <c r="BU116" s="644"/>
      <c r="BV116" s="247"/>
      <c r="BW116" s="247"/>
      <c r="BX116" s="242"/>
    </row>
    <row r="117" spans="1:76" s="239" customFormat="1" ht="14.25">
      <c r="A117" s="410"/>
      <c r="B117" s="411"/>
      <c r="C117" s="216"/>
      <c r="D117" s="684" t="s">
        <v>296</v>
      </c>
      <c r="E117" s="684"/>
      <c r="F117" s="684"/>
      <c r="G117" s="684"/>
      <c r="H117" s="684"/>
      <c r="I117" s="684"/>
      <c r="J117" s="684"/>
      <c r="K117" s="684"/>
      <c r="L117" s="684"/>
      <c r="M117" s="684"/>
      <c r="N117" s="684"/>
      <c r="O117" s="684"/>
      <c r="P117" s="684"/>
      <c r="Q117" s="684"/>
      <c r="R117" s="684"/>
      <c r="S117" s="684"/>
      <c r="T117" s="684"/>
      <c r="U117" s="684"/>
      <c r="V117" s="684"/>
      <c r="W117" s="684"/>
      <c r="X117" s="684"/>
      <c r="Y117" s="684"/>
      <c r="Z117" s="684"/>
      <c r="AA117" s="684"/>
      <c r="AB117" s="684"/>
      <c r="AC117" s="684"/>
      <c r="AD117" s="684"/>
      <c r="AE117" s="684"/>
      <c r="AF117" s="684"/>
      <c r="AG117" s="684"/>
      <c r="AH117" s="684"/>
      <c r="AI117" s="684"/>
      <c r="AJ117" s="684"/>
      <c r="AK117" s="684"/>
      <c r="AL117" s="684"/>
      <c r="AM117" s="684"/>
      <c r="AN117" s="684"/>
      <c r="AO117" s="684"/>
      <c r="AP117" s="684"/>
      <c r="AQ117" s="684"/>
      <c r="AR117" s="684"/>
      <c r="AS117" s="684"/>
      <c r="AT117" s="684"/>
      <c r="AU117" s="684"/>
      <c r="AV117" s="684"/>
      <c r="AW117" s="684"/>
      <c r="AX117" s="684"/>
      <c r="AY117" s="684"/>
      <c r="AZ117" s="684"/>
      <c r="BA117" s="684"/>
      <c r="BB117" s="684"/>
      <c r="BC117" s="684"/>
      <c r="BD117" s="684"/>
      <c r="BE117" s="684"/>
      <c r="BF117" s="684"/>
      <c r="BG117" s="684"/>
      <c r="BH117" s="684"/>
      <c r="BI117" s="684"/>
      <c r="BJ117" s="684"/>
      <c r="BK117" s="684"/>
      <c r="BL117" s="684"/>
      <c r="BM117" s="684"/>
      <c r="BN117" s="684"/>
      <c r="BO117" s="684"/>
      <c r="BP117" s="684"/>
      <c r="BQ117" s="684"/>
      <c r="BR117" s="684"/>
      <c r="BS117" s="684"/>
      <c r="BT117" s="684"/>
      <c r="BU117" s="684"/>
      <c r="BV117" s="247"/>
      <c r="BW117" s="247"/>
      <c r="BX117" s="242"/>
    </row>
    <row r="118" spans="1:76" s="239" customFormat="1" ht="14.25">
      <c r="A118" s="410"/>
      <c r="B118" s="411"/>
      <c r="C118" s="216"/>
      <c r="D118" s="684" t="s">
        <v>301</v>
      </c>
      <c r="E118" s="684"/>
      <c r="F118" s="684"/>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4"/>
      <c r="AK118" s="684"/>
      <c r="AL118" s="684"/>
      <c r="AM118" s="684"/>
      <c r="AN118" s="684"/>
      <c r="AO118" s="684"/>
      <c r="AP118" s="684"/>
      <c r="AQ118" s="684"/>
      <c r="AR118" s="684"/>
      <c r="AS118" s="684"/>
      <c r="AT118" s="684"/>
      <c r="AU118" s="684"/>
      <c r="AV118" s="684"/>
      <c r="AW118" s="684"/>
      <c r="AX118" s="684"/>
      <c r="AY118" s="684"/>
      <c r="AZ118" s="684"/>
      <c r="BA118" s="684"/>
      <c r="BB118" s="684"/>
      <c r="BC118" s="684"/>
      <c r="BD118" s="684"/>
      <c r="BE118" s="684"/>
      <c r="BF118" s="684"/>
      <c r="BG118" s="684"/>
      <c r="BH118" s="684"/>
      <c r="BI118" s="684"/>
      <c r="BJ118" s="684"/>
      <c r="BK118" s="684"/>
      <c r="BL118" s="684"/>
      <c r="BM118" s="684"/>
      <c r="BN118" s="684"/>
      <c r="BO118" s="684"/>
      <c r="BP118" s="684"/>
      <c r="BQ118" s="684"/>
      <c r="BR118" s="684"/>
      <c r="BS118" s="684"/>
      <c r="BT118" s="684"/>
      <c r="BU118" s="684"/>
      <c r="BV118" s="247"/>
      <c r="BW118" s="247"/>
      <c r="BX118" s="242"/>
    </row>
    <row r="119" spans="1:76" s="239" customFormat="1" ht="14.25">
      <c r="A119" s="410"/>
      <c r="B119" s="411"/>
      <c r="C119" s="216"/>
      <c r="D119" s="684" t="s">
        <v>302</v>
      </c>
      <c r="E119" s="684"/>
      <c r="F119" s="684"/>
      <c r="G119" s="684"/>
      <c r="H119" s="684"/>
      <c r="I119" s="684"/>
      <c r="J119" s="684"/>
      <c r="K119" s="684"/>
      <c r="L119" s="684"/>
      <c r="M119" s="684"/>
      <c r="N119" s="684"/>
      <c r="O119" s="684"/>
      <c r="P119" s="684"/>
      <c r="Q119" s="684"/>
      <c r="R119" s="684"/>
      <c r="S119" s="684"/>
      <c r="T119" s="684"/>
      <c r="U119" s="684"/>
      <c r="V119" s="684"/>
      <c r="W119" s="684"/>
      <c r="X119" s="684"/>
      <c r="Y119" s="684"/>
      <c r="Z119" s="684"/>
      <c r="AA119" s="684"/>
      <c r="AB119" s="684"/>
      <c r="AC119" s="684"/>
      <c r="AD119" s="684"/>
      <c r="AE119" s="684"/>
      <c r="AF119" s="684"/>
      <c r="AG119" s="684"/>
      <c r="AH119" s="684"/>
      <c r="AI119" s="684"/>
      <c r="AJ119" s="684"/>
      <c r="AK119" s="684"/>
      <c r="AL119" s="684"/>
      <c r="AM119" s="684"/>
      <c r="AN119" s="684"/>
      <c r="AO119" s="684"/>
      <c r="AP119" s="684"/>
      <c r="AQ119" s="684"/>
      <c r="AR119" s="684"/>
      <c r="AS119" s="684"/>
      <c r="AT119" s="684"/>
      <c r="AU119" s="684"/>
      <c r="AV119" s="684"/>
      <c r="AW119" s="684"/>
      <c r="AX119" s="684"/>
      <c r="AY119" s="684"/>
      <c r="AZ119" s="684"/>
      <c r="BA119" s="684"/>
      <c r="BB119" s="684"/>
      <c r="BC119" s="684"/>
      <c r="BD119" s="684"/>
      <c r="BE119" s="684"/>
      <c r="BF119" s="684"/>
      <c r="BG119" s="684"/>
      <c r="BH119" s="684"/>
      <c r="BI119" s="684"/>
      <c r="BJ119" s="684"/>
      <c r="BK119" s="684"/>
      <c r="BL119" s="684"/>
      <c r="BM119" s="684"/>
      <c r="BN119" s="684"/>
      <c r="BO119" s="684"/>
      <c r="BP119" s="684"/>
      <c r="BQ119" s="684"/>
      <c r="BR119" s="684"/>
      <c r="BS119" s="684"/>
      <c r="BT119" s="684"/>
      <c r="BU119" s="684"/>
      <c r="BV119" s="247"/>
      <c r="BW119" s="247"/>
      <c r="BX119" s="242"/>
    </row>
    <row r="120" spans="1:76" s="239" customFormat="1" ht="14.25">
      <c r="A120" s="410"/>
      <c r="B120" s="411"/>
      <c r="C120" s="216"/>
      <c r="D120" s="684" t="s">
        <v>303</v>
      </c>
      <c r="E120" s="684"/>
      <c r="F120" s="684"/>
      <c r="G120" s="684"/>
      <c r="H120" s="684"/>
      <c r="I120" s="684"/>
      <c r="J120" s="684"/>
      <c r="K120" s="684"/>
      <c r="L120" s="684"/>
      <c r="M120" s="684"/>
      <c r="N120" s="684"/>
      <c r="O120" s="684"/>
      <c r="P120" s="684"/>
      <c r="Q120" s="684"/>
      <c r="R120" s="684"/>
      <c r="S120" s="684"/>
      <c r="T120" s="684"/>
      <c r="U120" s="684"/>
      <c r="V120" s="684"/>
      <c r="W120" s="684"/>
      <c r="X120" s="684"/>
      <c r="Y120" s="684"/>
      <c r="Z120" s="684"/>
      <c r="AA120" s="684"/>
      <c r="AB120" s="684"/>
      <c r="AC120" s="684"/>
      <c r="AD120" s="684"/>
      <c r="AE120" s="684"/>
      <c r="AF120" s="684"/>
      <c r="AG120" s="684"/>
      <c r="AH120" s="684"/>
      <c r="AI120" s="684"/>
      <c r="AJ120" s="684"/>
      <c r="AK120" s="684"/>
      <c r="AL120" s="684"/>
      <c r="AM120" s="684"/>
      <c r="AN120" s="684"/>
      <c r="AO120" s="684"/>
      <c r="AP120" s="684"/>
      <c r="AQ120" s="684"/>
      <c r="AR120" s="684"/>
      <c r="AS120" s="684"/>
      <c r="AT120" s="684"/>
      <c r="AU120" s="684"/>
      <c r="AV120" s="684"/>
      <c r="AW120" s="684"/>
      <c r="AX120" s="684"/>
      <c r="AY120" s="684"/>
      <c r="AZ120" s="684"/>
      <c r="BA120" s="684"/>
      <c r="BB120" s="684"/>
      <c r="BC120" s="684"/>
      <c r="BD120" s="684"/>
      <c r="BE120" s="684"/>
      <c r="BF120" s="684"/>
      <c r="BG120" s="684"/>
      <c r="BH120" s="684"/>
      <c r="BI120" s="684"/>
      <c r="BJ120" s="684"/>
      <c r="BK120" s="684"/>
      <c r="BL120" s="684"/>
      <c r="BM120" s="684"/>
      <c r="BN120" s="684"/>
      <c r="BO120" s="684"/>
      <c r="BP120" s="684"/>
      <c r="BQ120" s="684"/>
      <c r="BR120" s="684"/>
      <c r="BS120" s="684"/>
      <c r="BT120" s="684"/>
      <c r="BU120" s="684"/>
      <c r="BV120" s="247"/>
      <c r="BW120" s="247"/>
      <c r="BX120" s="242"/>
    </row>
    <row r="121" spans="1:76" s="239" customFormat="1" ht="14.25">
      <c r="A121" s="410"/>
      <c r="B121" s="411"/>
      <c r="C121" s="685" t="s">
        <v>304</v>
      </c>
      <c r="D121" s="685"/>
      <c r="E121" s="685"/>
      <c r="F121" s="685"/>
      <c r="G121" s="685"/>
      <c r="H121" s="685"/>
      <c r="I121" s="685"/>
      <c r="J121" s="685"/>
      <c r="K121" s="685"/>
      <c r="L121" s="685"/>
      <c r="M121" s="685"/>
      <c r="N121" s="685"/>
      <c r="O121" s="685"/>
      <c r="P121" s="685"/>
      <c r="Q121" s="685"/>
      <c r="R121" s="685"/>
      <c r="S121" s="685"/>
      <c r="T121" s="685"/>
      <c r="U121" s="685"/>
      <c r="V121" s="685"/>
      <c r="W121" s="685"/>
      <c r="X121" s="685"/>
      <c r="Y121" s="685"/>
      <c r="Z121" s="685"/>
      <c r="AA121" s="685"/>
      <c r="AB121" s="685"/>
      <c r="AC121" s="685"/>
      <c r="AD121" s="685"/>
      <c r="AE121" s="685"/>
      <c r="AF121" s="685"/>
      <c r="AG121" s="685"/>
      <c r="AH121" s="685"/>
      <c r="AI121" s="685"/>
      <c r="AJ121" s="685"/>
      <c r="AK121" s="685"/>
      <c r="AL121" s="685"/>
      <c r="AM121" s="685"/>
      <c r="AN121" s="685"/>
      <c r="AO121" s="685"/>
      <c r="AP121" s="685"/>
      <c r="AQ121" s="685"/>
      <c r="AR121" s="685"/>
      <c r="AS121" s="685"/>
      <c r="AT121" s="685"/>
      <c r="AU121" s="685"/>
      <c r="AV121" s="685"/>
      <c r="AW121" s="685"/>
      <c r="AX121" s="685"/>
      <c r="AY121" s="685"/>
      <c r="AZ121" s="685"/>
      <c r="BA121" s="685"/>
      <c r="BB121" s="685"/>
      <c r="BC121" s="685"/>
      <c r="BD121" s="685"/>
      <c r="BE121" s="685"/>
      <c r="BF121" s="685"/>
      <c r="BG121" s="685"/>
      <c r="BH121" s="685"/>
      <c r="BI121" s="685"/>
      <c r="BJ121" s="685"/>
      <c r="BK121" s="685"/>
      <c r="BL121" s="685"/>
      <c r="BM121" s="685"/>
      <c r="BN121" s="685"/>
      <c r="BO121" s="685"/>
      <c r="BP121" s="685"/>
      <c r="BQ121" s="685"/>
      <c r="BR121" s="685"/>
      <c r="BS121" s="685"/>
      <c r="BT121" s="685"/>
      <c r="BU121" s="685"/>
      <c r="BV121" s="247"/>
      <c r="BW121" s="247"/>
      <c r="BX121" s="242"/>
    </row>
    <row r="122" spans="1:76" s="239" customFormat="1" ht="14.25">
      <c r="A122" s="410"/>
      <c r="B122" s="411"/>
      <c r="C122" s="685"/>
      <c r="D122" s="685"/>
      <c r="E122" s="685"/>
      <c r="F122" s="685"/>
      <c r="G122" s="685"/>
      <c r="H122" s="685"/>
      <c r="I122" s="685"/>
      <c r="J122" s="685"/>
      <c r="K122" s="685"/>
      <c r="L122" s="685"/>
      <c r="M122" s="685"/>
      <c r="N122" s="685"/>
      <c r="O122" s="685"/>
      <c r="P122" s="685"/>
      <c r="Q122" s="685"/>
      <c r="R122" s="685"/>
      <c r="S122" s="685"/>
      <c r="T122" s="685"/>
      <c r="U122" s="685"/>
      <c r="V122" s="685"/>
      <c r="W122" s="685"/>
      <c r="X122" s="685"/>
      <c r="Y122" s="685"/>
      <c r="Z122" s="685"/>
      <c r="AA122" s="685"/>
      <c r="AB122" s="685"/>
      <c r="AC122" s="685"/>
      <c r="AD122" s="685"/>
      <c r="AE122" s="685"/>
      <c r="AF122" s="685"/>
      <c r="AG122" s="685"/>
      <c r="AH122" s="685"/>
      <c r="AI122" s="685"/>
      <c r="AJ122" s="685"/>
      <c r="AK122" s="685"/>
      <c r="AL122" s="685"/>
      <c r="AM122" s="685"/>
      <c r="AN122" s="685"/>
      <c r="AO122" s="685"/>
      <c r="AP122" s="685"/>
      <c r="AQ122" s="685"/>
      <c r="AR122" s="685"/>
      <c r="AS122" s="685"/>
      <c r="AT122" s="685"/>
      <c r="AU122" s="685"/>
      <c r="AV122" s="685"/>
      <c r="AW122" s="685"/>
      <c r="AX122" s="685"/>
      <c r="AY122" s="685"/>
      <c r="AZ122" s="685"/>
      <c r="BA122" s="685"/>
      <c r="BB122" s="685"/>
      <c r="BC122" s="685"/>
      <c r="BD122" s="685"/>
      <c r="BE122" s="685"/>
      <c r="BF122" s="685"/>
      <c r="BG122" s="685"/>
      <c r="BH122" s="685"/>
      <c r="BI122" s="685"/>
      <c r="BJ122" s="685"/>
      <c r="BK122" s="685"/>
      <c r="BL122" s="685"/>
      <c r="BM122" s="685"/>
      <c r="BN122" s="685"/>
      <c r="BO122" s="685"/>
      <c r="BP122" s="685"/>
      <c r="BQ122" s="685"/>
      <c r="BR122" s="685"/>
      <c r="BS122" s="685"/>
      <c r="BT122" s="685"/>
      <c r="BU122" s="685"/>
      <c r="BV122" s="247"/>
      <c r="BW122" s="247"/>
      <c r="BX122" s="242"/>
    </row>
    <row r="123" spans="1:76" s="239" customFormat="1" ht="14.25">
      <c r="A123" s="410"/>
      <c r="B123" s="411"/>
      <c r="C123" s="416" t="s">
        <v>305</v>
      </c>
      <c r="D123" s="410"/>
      <c r="E123" s="410"/>
      <c r="F123" s="410"/>
      <c r="G123" s="410"/>
      <c r="H123" s="166"/>
      <c r="I123" s="166"/>
      <c r="J123" s="166"/>
      <c r="K123" s="166"/>
      <c r="L123" s="406"/>
      <c r="M123" s="406"/>
      <c r="N123" s="406"/>
      <c r="O123" s="406"/>
      <c r="P123" s="406"/>
      <c r="Q123" s="406"/>
      <c r="R123" s="406"/>
      <c r="S123" s="406"/>
      <c r="T123" s="406"/>
      <c r="U123" s="406"/>
      <c r="V123" s="406"/>
      <c r="W123" s="406"/>
      <c r="X123" s="406"/>
      <c r="Y123" s="406"/>
      <c r="Z123" s="406"/>
      <c r="AA123" s="406"/>
      <c r="AB123" s="406"/>
      <c r="AC123" s="406"/>
      <c r="AD123" s="406"/>
      <c r="AE123" s="406"/>
      <c r="AF123" s="406"/>
      <c r="AG123" s="406"/>
      <c r="AH123" s="406"/>
      <c r="AI123" s="406"/>
      <c r="AJ123" s="406"/>
      <c r="AK123" s="407"/>
      <c r="AL123" s="405"/>
      <c r="AM123" s="405"/>
      <c r="AN123" s="406"/>
      <c r="AO123" s="406"/>
      <c r="AP123" s="406"/>
      <c r="AQ123" s="406"/>
      <c r="AR123" s="406"/>
      <c r="AS123" s="406"/>
      <c r="AT123" s="406"/>
      <c r="AU123" s="406"/>
      <c r="AV123" s="406"/>
      <c r="AW123" s="406"/>
      <c r="AX123" s="406"/>
      <c r="AY123" s="406"/>
      <c r="AZ123" s="406"/>
      <c r="BA123" s="406"/>
      <c r="BB123" s="406"/>
      <c r="BC123" s="406"/>
      <c r="BD123" s="406"/>
      <c r="BE123" s="406"/>
      <c r="BF123" s="406"/>
      <c r="BG123" s="406"/>
      <c r="BH123" s="406"/>
      <c r="BI123" s="406"/>
      <c r="BJ123" s="406"/>
      <c r="BK123" s="406"/>
      <c r="BL123" s="406"/>
      <c r="BM123" s="406"/>
      <c r="BN123" s="406"/>
      <c r="BO123" s="406"/>
      <c r="BP123" s="406"/>
      <c r="BQ123" s="406"/>
      <c r="BR123" s="406"/>
      <c r="BS123" s="406"/>
      <c r="BT123" s="406"/>
      <c r="BU123" s="406"/>
      <c r="BV123" s="247"/>
      <c r="BW123" s="247"/>
      <c r="BX123" s="242"/>
    </row>
    <row r="124" spans="1:76" s="239" customFormat="1" ht="14.25">
      <c r="A124" s="410"/>
      <c r="B124" s="411"/>
      <c r="C124" s="644" t="s">
        <v>306</v>
      </c>
      <c r="D124" s="644"/>
      <c r="E124" s="644"/>
      <c r="F124" s="644"/>
      <c r="G124" s="644"/>
      <c r="H124" s="644"/>
      <c r="I124" s="644"/>
      <c r="J124" s="644"/>
      <c r="K124" s="644"/>
      <c r="L124" s="644"/>
      <c r="M124" s="644"/>
      <c r="N124" s="644"/>
      <c r="O124" s="644"/>
      <c r="P124" s="644"/>
      <c r="Q124" s="644"/>
      <c r="R124" s="644"/>
      <c r="S124" s="644"/>
      <c r="T124" s="644"/>
      <c r="U124" s="644"/>
      <c r="V124" s="644"/>
      <c r="W124" s="644"/>
      <c r="X124" s="644"/>
      <c r="Y124" s="644"/>
      <c r="Z124" s="644"/>
      <c r="AA124" s="644"/>
      <c r="AB124" s="644"/>
      <c r="AC124" s="644"/>
      <c r="AD124" s="644"/>
      <c r="AE124" s="644"/>
      <c r="AF124" s="644"/>
      <c r="AG124" s="644"/>
      <c r="AH124" s="644"/>
      <c r="AI124" s="644"/>
      <c r="AJ124" s="644"/>
      <c r="AK124" s="644"/>
      <c r="AL124" s="644"/>
      <c r="AM124" s="644"/>
      <c r="AN124" s="644"/>
      <c r="AO124" s="644"/>
      <c r="AP124" s="644"/>
      <c r="AQ124" s="644"/>
      <c r="AR124" s="644"/>
      <c r="AS124" s="644"/>
      <c r="AT124" s="644"/>
      <c r="AU124" s="644"/>
      <c r="AV124" s="644"/>
      <c r="AW124" s="644"/>
      <c r="AX124" s="644"/>
      <c r="AY124" s="644"/>
      <c r="AZ124" s="644"/>
      <c r="BA124" s="644"/>
      <c r="BB124" s="644"/>
      <c r="BC124" s="644"/>
      <c r="BD124" s="644"/>
      <c r="BE124" s="644"/>
      <c r="BF124" s="644"/>
      <c r="BG124" s="644"/>
      <c r="BH124" s="644"/>
      <c r="BI124" s="644"/>
      <c r="BJ124" s="644"/>
      <c r="BK124" s="644"/>
      <c r="BL124" s="644"/>
      <c r="BM124" s="644"/>
      <c r="BN124" s="644"/>
      <c r="BO124" s="644"/>
      <c r="BP124" s="644"/>
      <c r="BQ124" s="644"/>
      <c r="BR124" s="644"/>
      <c r="BS124" s="644"/>
      <c r="BT124" s="644"/>
      <c r="BU124" s="644"/>
      <c r="BV124" s="247"/>
      <c r="BW124" s="247"/>
      <c r="BX124" s="242"/>
    </row>
    <row r="125" spans="1:76" s="239" customFormat="1" ht="14.25">
      <c r="A125" s="410"/>
      <c r="B125" s="411"/>
      <c r="C125" s="644"/>
      <c r="D125" s="644"/>
      <c r="E125" s="644"/>
      <c r="F125" s="644"/>
      <c r="G125" s="644"/>
      <c r="H125" s="644"/>
      <c r="I125" s="644"/>
      <c r="J125" s="644"/>
      <c r="K125" s="644"/>
      <c r="L125" s="644"/>
      <c r="M125" s="644"/>
      <c r="N125" s="644"/>
      <c r="O125" s="644"/>
      <c r="P125" s="644"/>
      <c r="Q125" s="644"/>
      <c r="R125" s="644"/>
      <c r="S125" s="644"/>
      <c r="T125" s="644"/>
      <c r="U125" s="644"/>
      <c r="V125" s="644"/>
      <c r="W125" s="644"/>
      <c r="X125" s="644"/>
      <c r="Y125" s="644"/>
      <c r="Z125" s="644"/>
      <c r="AA125" s="644"/>
      <c r="AB125" s="644"/>
      <c r="AC125" s="644"/>
      <c r="AD125" s="644"/>
      <c r="AE125" s="644"/>
      <c r="AF125" s="644"/>
      <c r="AG125" s="644"/>
      <c r="AH125" s="644"/>
      <c r="AI125" s="644"/>
      <c r="AJ125" s="644"/>
      <c r="AK125" s="644"/>
      <c r="AL125" s="644"/>
      <c r="AM125" s="644"/>
      <c r="AN125" s="644"/>
      <c r="AO125" s="644"/>
      <c r="AP125" s="644"/>
      <c r="AQ125" s="644"/>
      <c r="AR125" s="644"/>
      <c r="AS125" s="644"/>
      <c r="AT125" s="644"/>
      <c r="AU125" s="644"/>
      <c r="AV125" s="644"/>
      <c r="AW125" s="644"/>
      <c r="AX125" s="644"/>
      <c r="AY125" s="644"/>
      <c r="AZ125" s="644"/>
      <c r="BA125" s="644"/>
      <c r="BB125" s="644"/>
      <c r="BC125" s="644"/>
      <c r="BD125" s="644"/>
      <c r="BE125" s="644"/>
      <c r="BF125" s="644"/>
      <c r="BG125" s="644"/>
      <c r="BH125" s="644"/>
      <c r="BI125" s="644"/>
      <c r="BJ125" s="644"/>
      <c r="BK125" s="644"/>
      <c r="BL125" s="644"/>
      <c r="BM125" s="644"/>
      <c r="BN125" s="644"/>
      <c r="BO125" s="644"/>
      <c r="BP125" s="644"/>
      <c r="BQ125" s="644"/>
      <c r="BR125" s="644"/>
      <c r="BS125" s="644"/>
      <c r="BT125" s="644"/>
      <c r="BU125" s="644"/>
      <c r="BV125" s="247"/>
      <c r="BW125" s="247"/>
      <c r="BX125" s="242"/>
    </row>
    <row r="126" spans="1:76" s="239" customFormat="1" ht="14.25">
      <c r="A126" s="410"/>
      <c r="B126" s="411"/>
      <c r="C126" s="416"/>
      <c r="D126" s="684" t="s">
        <v>307</v>
      </c>
      <c r="E126" s="684"/>
      <c r="F126" s="684"/>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4"/>
      <c r="AK126" s="684"/>
      <c r="AL126" s="684"/>
      <c r="AM126" s="684"/>
      <c r="AN126" s="684"/>
      <c r="AO126" s="684"/>
      <c r="AP126" s="684"/>
      <c r="AQ126" s="684"/>
      <c r="AR126" s="684"/>
      <c r="AS126" s="684"/>
      <c r="AT126" s="684"/>
      <c r="AU126" s="684"/>
      <c r="AV126" s="684"/>
      <c r="AW126" s="684"/>
      <c r="AX126" s="684"/>
      <c r="AY126" s="684"/>
      <c r="AZ126" s="684"/>
      <c r="BA126" s="684"/>
      <c r="BB126" s="684"/>
      <c r="BC126" s="684"/>
      <c r="BD126" s="684"/>
      <c r="BE126" s="684"/>
      <c r="BF126" s="684"/>
      <c r="BG126" s="684"/>
      <c r="BH126" s="684"/>
      <c r="BI126" s="684"/>
      <c r="BJ126" s="684"/>
      <c r="BK126" s="684"/>
      <c r="BL126" s="684"/>
      <c r="BM126" s="684"/>
      <c r="BN126" s="684"/>
      <c r="BO126" s="684"/>
      <c r="BP126" s="684"/>
      <c r="BQ126" s="684"/>
      <c r="BR126" s="684"/>
      <c r="BS126" s="684"/>
      <c r="BT126" s="684"/>
      <c r="BU126" s="684"/>
      <c r="BV126" s="247"/>
      <c r="BW126" s="247"/>
      <c r="BX126" s="242"/>
    </row>
    <row r="127" spans="1:76" s="239" customFormat="1" ht="14.25">
      <c r="A127" s="410"/>
      <c r="B127" s="411"/>
      <c r="C127" s="416"/>
      <c r="D127" s="684" t="s">
        <v>308</v>
      </c>
      <c r="E127" s="684"/>
      <c r="F127" s="684"/>
      <c r="G127" s="684"/>
      <c r="H127" s="684"/>
      <c r="I127" s="684"/>
      <c r="J127" s="684"/>
      <c r="K127" s="684"/>
      <c r="L127" s="684"/>
      <c r="M127" s="684"/>
      <c r="N127" s="684"/>
      <c r="O127" s="684"/>
      <c r="P127" s="684"/>
      <c r="Q127" s="684"/>
      <c r="R127" s="684"/>
      <c r="S127" s="684"/>
      <c r="T127" s="684"/>
      <c r="U127" s="684"/>
      <c r="V127" s="684"/>
      <c r="W127" s="684"/>
      <c r="X127" s="684"/>
      <c r="Y127" s="684"/>
      <c r="Z127" s="684"/>
      <c r="AA127" s="684"/>
      <c r="AB127" s="684"/>
      <c r="AC127" s="684"/>
      <c r="AD127" s="684"/>
      <c r="AE127" s="684"/>
      <c r="AF127" s="684"/>
      <c r="AG127" s="684"/>
      <c r="AH127" s="684"/>
      <c r="AI127" s="684"/>
      <c r="AJ127" s="684"/>
      <c r="AK127" s="684"/>
      <c r="AL127" s="684"/>
      <c r="AM127" s="684"/>
      <c r="AN127" s="684"/>
      <c r="AO127" s="684"/>
      <c r="AP127" s="684"/>
      <c r="AQ127" s="684"/>
      <c r="AR127" s="684"/>
      <c r="AS127" s="684"/>
      <c r="AT127" s="684"/>
      <c r="AU127" s="684"/>
      <c r="AV127" s="684"/>
      <c r="AW127" s="684"/>
      <c r="AX127" s="684"/>
      <c r="AY127" s="684"/>
      <c r="AZ127" s="684"/>
      <c r="BA127" s="684"/>
      <c r="BB127" s="684"/>
      <c r="BC127" s="684"/>
      <c r="BD127" s="684"/>
      <c r="BE127" s="684"/>
      <c r="BF127" s="684"/>
      <c r="BG127" s="684"/>
      <c r="BH127" s="684"/>
      <c r="BI127" s="684"/>
      <c r="BJ127" s="684"/>
      <c r="BK127" s="684"/>
      <c r="BL127" s="684"/>
      <c r="BM127" s="684"/>
      <c r="BN127" s="684"/>
      <c r="BO127" s="684"/>
      <c r="BP127" s="684"/>
      <c r="BQ127" s="684"/>
      <c r="BR127" s="684"/>
      <c r="BS127" s="684"/>
      <c r="BT127" s="684"/>
      <c r="BU127" s="684"/>
      <c r="BV127" s="247"/>
      <c r="BW127" s="247"/>
      <c r="BX127" s="242"/>
    </row>
    <row r="128" spans="1:76" s="239" customFormat="1" ht="14.25">
      <c r="A128" s="410"/>
      <c r="B128" s="411" t="s">
        <v>309</v>
      </c>
      <c r="C128" s="410" t="s">
        <v>310</v>
      </c>
      <c r="D128" s="410"/>
      <c r="E128" s="410"/>
      <c r="F128" s="410"/>
      <c r="G128" s="410"/>
      <c r="H128" s="166"/>
      <c r="I128" s="166"/>
      <c r="J128" s="166"/>
      <c r="K128" s="166"/>
      <c r="L128" s="406"/>
      <c r="M128" s="406"/>
      <c r="N128" s="406"/>
      <c r="O128" s="406"/>
      <c r="P128" s="406"/>
      <c r="Q128" s="406"/>
      <c r="R128" s="406"/>
      <c r="S128" s="406"/>
      <c r="T128" s="406"/>
      <c r="U128" s="406"/>
      <c r="V128" s="406"/>
      <c r="W128" s="406"/>
      <c r="X128" s="406"/>
      <c r="Y128" s="406"/>
      <c r="Z128" s="406"/>
      <c r="AA128" s="406"/>
      <c r="AB128" s="406"/>
      <c r="AC128" s="406"/>
      <c r="AD128" s="406"/>
      <c r="AE128" s="406"/>
      <c r="AF128" s="406"/>
      <c r="AG128" s="406"/>
      <c r="AH128" s="406"/>
      <c r="AI128" s="406"/>
      <c r="AJ128" s="406"/>
      <c r="AK128" s="407"/>
      <c r="AL128" s="405"/>
      <c r="AM128" s="405"/>
      <c r="AN128" s="406"/>
      <c r="AO128" s="406"/>
      <c r="AP128" s="406"/>
      <c r="AQ128" s="406"/>
      <c r="AR128" s="406"/>
      <c r="AS128" s="406"/>
      <c r="AT128" s="406"/>
      <c r="AU128" s="406"/>
      <c r="AV128" s="406"/>
      <c r="AW128" s="406"/>
      <c r="AX128" s="406"/>
      <c r="AY128" s="406"/>
      <c r="AZ128" s="406"/>
      <c r="BA128" s="406"/>
      <c r="BB128" s="406"/>
      <c r="BC128" s="406"/>
      <c r="BD128" s="406"/>
      <c r="BE128" s="406"/>
      <c r="BF128" s="406"/>
      <c r="BG128" s="406"/>
      <c r="BH128" s="406"/>
      <c r="BI128" s="406"/>
      <c r="BJ128" s="406"/>
      <c r="BK128" s="406"/>
      <c r="BL128" s="406"/>
      <c r="BM128" s="406"/>
      <c r="BN128" s="406"/>
      <c r="BO128" s="406"/>
      <c r="BP128" s="406"/>
      <c r="BQ128" s="406"/>
      <c r="BR128" s="406"/>
      <c r="BS128" s="406"/>
      <c r="BT128" s="406"/>
      <c r="BU128" s="406"/>
      <c r="BV128" s="247"/>
      <c r="BW128" s="247"/>
      <c r="BX128" s="242"/>
    </row>
    <row r="129" spans="1:76" s="239" customFormat="1" ht="14.25">
      <c r="A129" s="410"/>
      <c r="B129" s="411"/>
      <c r="C129" s="416" t="s">
        <v>311</v>
      </c>
      <c r="D129" s="410"/>
      <c r="E129" s="410"/>
      <c r="F129" s="410"/>
      <c r="G129" s="410"/>
      <c r="H129" s="166"/>
      <c r="I129" s="166"/>
      <c r="J129" s="166"/>
      <c r="K129" s="166"/>
      <c r="L129" s="406"/>
      <c r="M129" s="406"/>
      <c r="N129" s="406"/>
      <c r="O129" s="406"/>
      <c r="P129" s="406"/>
      <c r="Q129" s="406"/>
      <c r="R129" s="406"/>
      <c r="S129" s="406"/>
      <c r="T129" s="406"/>
      <c r="U129" s="406"/>
      <c r="V129" s="406"/>
      <c r="W129" s="406"/>
      <c r="X129" s="406"/>
      <c r="Y129" s="406"/>
      <c r="Z129" s="406"/>
      <c r="AA129" s="406"/>
      <c r="AB129" s="406"/>
      <c r="AC129" s="406"/>
      <c r="AD129" s="406"/>
      <c r="AE129" s="406"/>
      <c r="AF129" s="406"/>
      <c r="AG129" s="406"/>
      <c r="AH129" s="406"/>
      <c r="AI129" s="406"/>
      <c r="AJ129" s="406"/>
      <c r="AK129" s="407"/>
      <c r="AL129" s="405"/>
      <c r="AM129" s="405"/>
      <c r="AN129" s="406"/>
      <c r="AO129" s="406"/>
      <c r="AP129" s="406"/>
      <c r="AQ129" s="406"/>
      <c r="AR129" s="406"/>
      <c r="AS129" s="406"/>
      <c r="AT129" s="406"/>
      <c r="AU129" s="406"/>
      <c r="AV129" s="406"/>
      <c r="AW129" s="406"/>
      <c r="AX129" s="406"/>
      <c r="AY129" s="406"/>
      <c r="AZ129" s="406"/>
      <c r="BA129" s="406"/>
      <c r="BB129" s="406"/>
      <c r="BC129" s="406"/>
      <c r="BD129" s="406"/>
      <c r="BE129" s="406"/>
      <c r="BF129" s="406"/>
      <c r="BG129" s="406"/>
      <c r="BH129" s="406"/>
      <c r="BI129" s="406"/>
      <c r="BJ129" s="406"/>
      <c r="BK129" s="406"/>
      <c r="BL129" s="406"/>
      <c r="BM129" s="406"/>
      <c r="BN129" s="406"/>
      <c r="BO129" s="406"/>
      <c r="BP129" s="406"/>
      <c r="BQ129" s="406"/>
      <c r="BR129" s="406"/>
      <c r="BS129" s="406"/>
      <c r="BT129" s="406"/>
      <c r="BU129" s="406"/>
      <c r="BV129" s="247"/>
      <c r="BW129" s="247"/>
      <c r="BX129" s="242"/>
    </row>
    <row r="130" spans="1:76" s="239" customFormat="1" ht="14.25">
      <c r="A130" s="410"/>
      <c r="B130" s="411"/>
      <c r="C130" s="416" t="s">
        <v>312</v>
      </c>
      <c r="D130" s="410"/>
      <c r="E130" s="410"/>
      <c r="F130" s="410"/>
      <c r="G130" s="410"/>
      <c r="H130" s="166"/>
      <c r="I130" s="166"/>
      <c r="J130" s="166"/>
      <c r="K130" s="16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7"/>
      <c r="AL130" s="405"/>
      <c r="AM130" s="405"/>
      <c r="AN130" s="406"/>
      <c r="AO130" s="406"/>
      <c r="AP130" s="406"/>
      <c r="AQ130" s="406"/>
      <c r="AR130" s="406"/>
      <c r="AS130" s="406"/>
      <c r="AT130" s="406"/>
      <c r="AU130" s="406"/>
      <c r="AV130" s="406"/>
      <c r="AW130" s="406"/>
      <c r="AX130" s="406"/>
      <c r="AY130" s="406"/>
      <c r="AZ130" s="406"/>
      <c r="BA130" s="406"/>
      <c r="BB130" s="406"/>
      <c r="BC130" s="406"/>
      <c r="BD130" s="406"/>
      <c r="BE130" s="406"/>
      <c r="BF130" s="406"/>
      <c r="BG130" s="406"/>
      <c r="BH130" s="406"/>
      <c r="BI130" s="406"/>
      <c r="BJ130" s="406"/>
      <c r="BK130" s="406"/>
      <c r="BL130" s="406"/>
      <c r="BM130" s="406"/>
      <c r="BN130" s="406"/>
      <c r="BO130" s="406"/>
      <c r="BP130" s="406"/>
      <c r="BQ130" s="406"/>
      <c r="BR130" s="406"/>
      <c r="BS130" s="406"/>
      <c r="BT130" s="406"/>
      <c r="BU130" s="406"/>
      <c r="BV130" s="247"/>
      <c r="BW130" s="247"/>
      <c r="BX130" s="242"/>
    </row>
    <row r="131" spans="1:76" s="239" customFormat="1" ht="13.5" customHeight="1">
      <c r="A131" s="241"/>
      <c r="B131" s="241"/>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L131" s="241"/>
      <c r="AM131" s="241"/>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242"/>
      <c r="BR131" s="242"/>
      <c r="BS131" s="242"/>
      <c r="BT131" s="242"/>
      <c r="BU131" s="242"/>
      <c r="BV131" s="247"/>
      <c r="BW131" s="247"/>
      <c r="BX131" s="242"/>
    </row>
    <row r="132" spans="1:76" s="239" customFormat="1" ht="13.5" customHeight="1">
      <c r="A132" s="249" t="s">
        <v>7</v>
      </c>
      <c r="B132" s="241"/>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L132" s="241"/>
      <c r="AM132" s="241"/>
      <c r="AN132" s="242"/>
      <c r="AO132" s="242"/>
      <c r="AP132" s="242"/>
      <c r="AQ132" s="242"/>
      <c r="AR132" s="242"/>
      <c r="AS132" s="242"/>
      <c r="AT132" s="242"/>
      <c r="AU132" s="242"/>
      <c r="AV132" s="242"/>
      <c r="AW132" s="242"/>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2"/>
      <c r="BT132" s="242"/>
      <c r="BU132" s="242"/>
      <c r="BV132" s="247"/>
      <c r="BW132" s="247"/>
      <c r="BX132" s="242"/>
    </row>
    <row r="133" spans="1:76" s="239" customFormat="1" ht="13.5" customHeight="1">
      <c r="A133" s="249"/>
      <c r="B133" s="241"/>
      <c r="C133" s="242"/>
      <c r="D133" s="242"/>
      <c r="E133" s="242"/>
      <c r="F133" s="242"/>
      <c r="G133" s="242"/>
      <c r="H133" s="242"/>
      <c r="I133" s="242"/>
      <c r="J133" s="242"/>
      <c r="K133" s="242"/>
      <c r="L133" s="242"/>
      <c r="M133" s="242"/>
      <c r="N133" s="242"/>
      <c r="O133" s="242"/>
      <c r="P133" s="242"/>
      <c r="Q133" s="242"/>
      <c r="R133" s="242"/>
      <c r="S133" s="242"/>
      <c r="T133" s="242"/>
      <c r="U133" s="242"/>
      <c r="V133" s="242"/>
      <c r="W133" s="242"/>
      <c r="X133" s="242"/>
      <c r="Y133" s="242"/>
      <c r="Z133" s="242"/>
      <c r="AA133" s="242"/>
      <c r="AB133" s="242"/>
      <c r="AC133" s="242"/>
      <c r="AD133" s="242"/>
      <c r="AE133" s="242"/>
      <c r="AF133" s="242"/>
      <c r="AG133" s="242"/>
      <c r="AH133" s="242"/>
      <c r="AI133" s="242"/>
      <c r="AJ133" s="242"/>
      <c r="AL133" s="241"/>
      <c r="AM133" s="241"/>
      <c r="AN133" s="242"/>
      <c r="AO133" s="242"/>
      <c r="AP133" s="242"/>
      <c r="AQ133" s="242"/>
      <c r="AR133" s="242"/>
      <c r="AS133" s="242"/>
      <c r="AT133" s="242"/>
      <c r="AU133" s="242"/>
      <c r="AV133" s="242"/>
      <c r="AW133" s="242"/>
      <c r="AX133" s="242"/>
      <c r="AY133" s="242"/>
      <c r="AZ133" s="242"/>
      <c r="BA133" s="242"/>
      <c r="BB133" s="242"/>
      <c r="BC133" s="242"/>
      <c r="BD133" s="242"/>
      <c r="BE133" s="242"/>
      <c r="BF133" s="242"/>
      <c r="BG133" s="242"/>
      <c r="BH133" s="242"/>
      <c r="BI133" s="242"/>
      <c r="BJ133" s="242"/>
      <c r="BK133" s="242"/>
      <c r="BL133" s="242"/>
      <c r="BM133" s="242"/>
      <c r="BN133" s="242"/>
      <c r="BO133" s="242"/>
      <c r="BP133" s="242"/>
      <c r="BQ133" s="242"/>
      <c r="BR133" s="242"/>
      <c r="BS133" s="242"/>
      <c r="BT133" s="242"/>
      <c r="BU133" s="242"/>
      <c r="BV133" s="247"/>
      <c r="BW133" s="247"/>
      <c r="BX133" s="242"/>
    </row>
    <row r="134" spans="1:57" ht="18" customHeight="1">
      <c r="A134" s="249">
        <v>1</v>
      </c>
      <c r="B134" s="249" t="s">
        <v>8</v>
      </c>
      <c r="C134" s="250" t="s">
        <v>9</v>
      </c>
      <c r="D134" s="250"/>
      <c r="E134" s="250"/>
      <c r="F134" s="250"/>
      <c r="G134" s="250"/>
      <c r="H134" s="250"/>
      <c r="I134" s="250"/>
      <c r="J134" s="250"/>
      <c r="K134" s="250"/>
      <c r="L134" s="250"/>
      <c r="M134" s="250"/>
      <c r="N134" s="250"/>
      <c r="O134" s="250"/>
      <c r="P134" s="250"/>
      <c r="Q134" s="250"/>
      <c r="R134" s="250"/>
      <c r="S134" s="250"/>
      <c r="T134" s="686"/>
      <c r="U134" s="686"/>
      <c r="W134" s="687" t="s">
        <v>135</v>
      </c>
      <c r="X134" s="687"/>
      <c r="Y134" s="687"/>
      <c r="Z134" s="687"/>
      <c r="AA134" s="687"/>
      <c r="AB134" s="687"/>
      <c r="AC134" s="250"/>
      <c r="AD134" s="250"/>
      <c r="AE134" s="688" t="s">
        <v>195</v>
      </c>
      <c r="AF134" s="688"/>
      <c r="AG134" s="688"/>
      <c r="AH134" s="688"/>
      <c r="AI134" s="688"/>
      <c r="AJ134" s="688"/>
      <c r="AL134" s="249">
        <v>1</v>
      </c>
      <c r="AM134" s="249" t="s">
        <v>8</v>
      </c>
      <c r="AN134" s="250" t="s">
        <v>10</v>
      </c>
      <c r="AO134" s="250"/>
      <c r="AP134" s="250"/>
      <c r="AQ134" s="250"/>
      <c r="AR134" s="250"/>
      <c r="AS134" s="250"/>
      <c r="AT134" s="250"/>
      <c r="AU134" s="250"/>
      <c r="AV134" s="250"/>
      <c r="AW134" s="250"/>
      <c r="AX134" s="250"/>
      <c r="AY134" s="250"/>
      <c r="AZ134" s="250"/>
      <c r="BA134" s="250"/>
      <c r="BB134" s="250"/>
      <c r="BC134" s="250"/>
      <c r="BD134" s="250"/>
      <c r="BE134" s="250"/>
    </row>
    <row r="135" spans="3:73" ht="18" customHeight="1">
      <c r="C135" s="256"/>
      <c r="D135" s="256"/>
      <c r="E135" s="256"/>
      <c r="F135" s="256"/>
      <c r="G135" s="256"/>
      <c r="H135" s="256"/>
      <c r="I135" s="256"/>
      <c r="J135" s="256"/>
      <c r="K135" s="256"/>
      <c r="L135" s="256"/>
      <c r="M135" s="256"/>
      <c r="N135" s="256"/>
      <c r="O135" s="256"/>
      <c r="P135" s="256"/>
      <c r="Q135" s="256"/>
      <c r="R135" s="256"/>
      <c r="S135" s="256"/>
      <c r="T135" s="251"/>
      <c r="U135" s="251"/>
      <c r="W135" s="689" t="s">
        <v>11</v>
      </c>
      <c r="X135" s="690"/>
      <c r="Y135" s="690"/>
      <c r="Z135" s="690"/>
      <c r="AA135" s="690"/>
      <c r="AB135" s="690"/>
      <c r="AC135" s="257"/>
      <c r="AD135" s="257"/>
      <c r="AE135" s="691" t="s">
        <v>11</v>
      </c>
      <c r="AF135" s="690"/>
      <c r="AG135" s="690"/>
      <c r="AH135" s="690"/>
      <c r="AI135" s="690"/>
      <c r="AJ135" s="690"/>
      <c r="AN135" s="256"/>
      <c r="AO135" s="256"/>
      <c r="AP135" s="256"/>
      <c r="AQ135" s="256"/>
      <c r="AR135" s="256"/>
      <c r="AS135" s="256"/>
      <c r="AT135" s="256"/>
      <c r="AU135" s="256"/>
      <c r="AV135" s="256"/>
      <c r="AW135" s="256"/>
      <c r="AX135" s="256"/>
      <c r="AY135" s="256"/>
      <c r="AZ135" s="256"/>
      <c r="BA135" s="256"/>
      <c r="BB135" s="256"/>
      <c r="BC135" s="256"/>
      <c r="BD135" s="256"/>
      <c r="BE135" s="256"/>
      <c r="BH135" s="258"/>
      <c r="BI135" s="258"/>
      <c r="BJ135" s="258"/>
      <c r="BK135" s="258"/>
      <c r="BL135" s="258"/>
      <c r="BM135" s="258"/>
      <c r="BO135" s="258"/>
      <c r="BP135" s="258"/>
      <c r="BQ135" s="258"/>
      <c r="BR135" s="258"/>
      <c r="BS135" s="258"/>
      <c r="BT135" s="258"/>
      <c r="BU135" s="258"/>
    </row>
    <row r="136" spans="3:73" ht="18" customHeight="1">
      <c r="C136" s="259" t="s">
        <v>12</v>
      </c>
      <c r="D136" s="249"/>
      <c r="E136" s="249"/>
      <c r="F136" s="249"/>
      <c r="G136" s="249"/>
      <c r="H136" s="249"/>
      <c r="I136" s="249"/>
      <c r="J136" s="249"/>
      <c r="K136" s="249"/>
      <c r="L136" s="249"/>
      <c r="M136" s="249"/>
      <c r="N136" s="249"/>
      <c r="O136" s="249"/>
      <c r="P136" s="249"/>
      <c r="Q136" s="249"/>
      <c r="R136" s="249"/>
      <c r="S136" s="249"/>
      <c r="T136" s="686"/>
      <c r="U136" s="686"/>
      <c r="W136" s="692">
        <v>142231343</v>
      </c>
      <c r="X136" s="692"/>
      <c r="Y136" s="692"/>
      <c r="Z136" s="692"/>
      <c r="AA136" s="692"/>
      <c r="AB136" s="692"/>
      <c r="AC136" s="260"/>
      <c r="AD136" s="260"/>
      <c r="AE136" s="692">
        <v>42815249</v>
      </c>
      <c r="AF136" s="692"/>
      <c r="AG136" s="692"/>
      <c r="AH136" s="692"/>
      <c r="AI136" s="692"/>
      <c r="AJ136" s="692"/>
      <c r="AN136" s="259" t="s">
        <v>13</v>
      </c>
      <c r="AO136" s="249"/>
      <c r="AP136" s="249"/>
      <c r="AQ136" s="249"/>
      <c r="AR136" s="249"/>
      <c r="AS136" s="249"/>
      <c r="AT136" s="249"/>
      <c r="AU136" s="249"/>
      <c r="AV136" s="249"/>
      <c r="AW136" s="249"/>
      <c r="AX136" s="249"/>
      <c r="AY136" s="249"/>
      <c r="AZ136" s="249"/>
      <c r="BA136" s="249"/>
      <c r="BB136" s="249"/>
      <c r="BC136" s="249"/>
      <c r="BD136" s="249"/>
      <c r="BE136" s="249"/>
      <c r="BH136" s="693"/>
      <c r="BI136" s="693"/>
      <c r="BJ136" s="693"/>
      <c r="BK136" s="693"/>
      <c r="BL136" s="693"/>
      <c r="BM136" s="693"/>
      <c r="BO136" s="693"/>
      <c r="BP136" s="693"/>
      <c r="BQ136" s="693"/>
      <c r="BR136" s="693"/>
      <c r="BS136" s="693"/>
      <c r="BT136" s="693"/>
      <c r="BU136" s="262"/>
    </row>
    <row r="137" spans="3:73" ht="18" customHeight="1">
      <c r="C137" s="259" t="s">
        <v>412</v>
      </c>
      <c r="D137" s="249"/>
      <c r="E137" s="249"/>
      <c r="F137" s="249"/>
      <c r="G137" s="249"/>
      <c r="H137" s="249"/>
      <c r="I137" s="249"/>
      <c r="J137" s="249"/>
      <c r="K137" s="249"/>
      <c r="L137" s="249"/>
      <c r="M137" s="249"/>
      <c r="N137" s="249"/>
      <c r="O137" s="249"/>
      <c r="P137" s="249"/>
      <c r="Q137" s="249"/>
      <c r="R137" s="249"/>
      <c r="S137" s="249"/>
      <c r="T137" s="686"/>
      <c r="U137" s="686"/>
      <c r="W137" s="694">
        <v>3506710203</v>
      </c>
      <c r="X137" s="694"/>
      <c r="Y137" s="694"/>
      <c r="Z137" s="694"/>
      <c r="AA137" s="694"/>
      <c r="AB137" s="694"/>
      <c r="AC137" s="260"/>
      <c r="AD137" s="260"/>
      <c r="AE137" s="694">
        <v>5900153990</v>
      </c>
      <c r="AF137" s="694"/>
      <c r="AG137" s="694"/>
      <c r="AH137" s="694"/>
      <c r="AI137" s="694"/>
      <c r="AJ137" s="694"/>
      <c r="AN137" s="259" t="s">
        <v>14</v>
      </c>
      <c r="AO137" s="249"/>
      <c r="AP137" s="249"/>
      <c r="AQ137" s="249"/>
      <c r="AR137" s="249"/>
      <c r="AS137" s="249"/>
      <c r="AT137" s="249"/>
      <c r="AU137" s="249"/>
      <c r="AV137" s="249"/>
      <c r="AW137" s="249"/>
      <c r="AX137" s="249"/>
      <c r="AY137" s="249"/>
      <c r="AZ137" s="249"/>
      <c r="BA137" s="249"/>
      <c r="BB137" s="249"/>
      <c r="BC137" s="249"/>
      <c r="BD137" s="249"/>
      <c r="BE137" s="249"/>
      <c r="BH137" s="695" t="e">
        <f>SUBTOTAL(9,#REF!)</f>
        <v>#REF!</v>
      </c>
      <c r="BI137" s="695"/>
      <c r="BJ137" s="695"/>
      <c r="BK137" s="695"/>
      <c r="BL137" s="695"/>
      <c r="BM137" s="695"/>
      <c r="BO137" s="695" t="e">
        <f>SUBTOTAL(9,#REF!)</f>
        <v>#REF!</v>
      </c>
      <c r="BP137" s="695"/>
      <c r="BQ137" s="695"/>
      <c r="BR137" s="695"/>
      <c r="BS137" s="695"/>
      <c r="BT137" s="695"/>
      <c r="BU137" s="263"/>
    </row>
    <row r="138" spans="3:73" ht="18" customHeight="1">
      <c r="C138" s="252" t="s">
        <v>15</v>
      </c>
      <c r="T138" s="686"/>
      <c r="U138" s="686"/>
      <c r="W138" s="694">
        <f>'[1]lien ket'!F16</f>
        <v>0</v>
      </c>
      <c r="X138" s="694"/>
      <c r="Y138" s="694"/>
      <c r="Z138" s="694"/>
      <c r="AA138" s="694"/>
      <c r="AB138" s="694"/>
      <c r="AC138" s="260"/>
      <c r="AD138" s="260"/>
      <c r="AE138" s="694">
        <f>'[1]lien ket'!J16</f>
        <v>0</v>
      </c>
      <c r="AF138" s="694"/>
      <c r="AG138" s="694"/>
      <c r="AH138" s="694"/>
      <c r="AI138" s="694"/>
      <c r="AJ138" s="694"/>
      <c r="AN138" s="252" t="s">
        <v>16</v>
      </c>
      <c r="BH138" s="695"/>
      <c r="BI138" s="695"/>
      <c r="BJ138" s="695"/>
      <c r="BK138" s="695"/>
      <c r="BL138" s="695"/>
      <c r="BM138" s="695"/>
      <c r="BO138" s="695"/>
      <c r="BP138" s="695"/>
      <c r="BQ138" s="695"/>
      <c r="BR138" s="695"/>
      <c r="BS138" s="695"/>
      <c r="BT138" s="695"/>
      <c r="BU138" s="263"/>
    </row>
    <row r="139" spans="3:75" ht="18" customHeight="1" thickBot="1">
      <c r="C139" s="687" t="s">
        <v>17</v>
      </c>
      <c r="D139" s="687"/>
      <c r="E139" s="687"/>
      <c r="F139" s="687"/>
      <c r="G139" s="687"/>
      <c r="H139" s="687"/>
      <c r="I139" s="687"/>
      <c r="J139" s="687"/>
      <c r="K139" s="687"/>
      <c r="L139" s="687"/>
      <c r="M139" s="687"/>
      <c r="N139" s="687"/>
      <c r="O139" s="687"/>
      <c r="P139" s="687"/>
      <c r="Q139" s="687"/>
      <c r="R139" s="687"/>
      <c r="S139" s="687"/>
      <c r="T139" s="264"/>
      <c r="U139" s="265"/>
      <c r="W139" s="696">
        <f>SUBTOTAL(9,W136:AB138)</f>
        <v>3648941546</v>
      </c>
      <c r="X139" s="696"/>
      <c r="Y139" s="696"/>
      <c r="Z139" s="696"/>
      <c r="AA139" s="696"/>
      <c r="AB139" s="696"/>
      <c r="AC139" s="260"/>
      <c r="AD139" s="260"/>
      <c r="AE139" s="696">
        <f>SUBTOTAL(9,AE136:AJ138)</f>
        <v>5942969239</v>
      </c>
      <c r="AF139" s="696"/>
      <c r="AG139" s="696"/>
      <c r="AH139" s="696"/>
      <c r="AI139" s="696"/>
      <c r="AJ139" s="696"/>
      <c r="AN139" s="249" t="s">
        <v>18</v>
      </c>
      <c r="AO139" s="249"/>
      <c r="AP139" s="249"/>
      <c r="AQ139" s="249"/>
      <c r="AR139" s="249"/>
      <c r="AS139" s="249"/>
      <c r="AT139" s="249"/>
      <c r="AU139" s="249"/>
      <c r="AV139" s="249"/>
      <c r="AW139" s="249"/>
      <c r="AX139" s="249"/>
      <c r="AY139" s="249"/>
      <c r="AZ139" s="249"/>
      <c r="BA139" s="249"/>
      <c r="BB139" s="249"/>
      <c r="BC139" s="249"/>
      <c r="BD139" s="249"/>
      <c r="BE139" s="249"/>
      <c r="BH139" s="697">
        <f>SUBTOTAL(9,BH136:BM138)</f>
        <v>0</v>
      </c>
      <c r="BI139" s="697"/>
      <c r="BJ139" s="697"/>
      <c r="BK139" s="697"/>
      <c r="BL139" s="697"/>
      <c r="BM139" s="697"/>
      <c r="BO139" s="697">
        <f>SUBTOTAL(9,BO136:BT138)</f>
        <v>0</v>
      </c>
      <c r="BP139" s="697"/>
      <c r="BQ139" s="697"/>
      <c r="BR139" s="697"/>
      <c r="BS139" s="697"/>
      <c r="BT139" s="697"/>
      <c r="BU139" s="267"/>
      <c r="BV139" s="268"/>
      <c r="BW139" s="268"/>
    </row>
    <row r="140" spans="20:21" ht="12.75" thickTop="1">
      <c r="T140" s="265"/>
      <c r="U140" s="265"/>
    </row>
    <row r="141" spans="1:36" ht="12">
      <c r="A141" s="249">
        <v>2</v>
      </c>
      <c r="B141" s="249" t="s">
        <v>8</v>
      </c>
      <c r="C141" s="250" t="s">
        <v>413</v>
      </c>
      <c r="T141" s="265"/>
      <c r="U141" s="265"/>
      <c r="W141" s="698" t="s">
        <v>19</v>
      </c>
      <c r="X141" s="698"/>
      <c r="Y141" s="698"/>
      <c r="Z141" s="698"/>
      <c r="AA141" s="698"/>
      <c r="AB141" s="698"/>
      <c r="AC141" s="250"/>
      <c r="AD141" s="250"/>
      <c r="AE141" s="699" t="s">
        <v>20</v>
      </c>
      <c r="AF141" s="699"/>
      <c r="AG141" s="699"/>
      <c r="AH141" s="699"/>
      <c r="AI141" s="699"/>
      <c r="AJ141" s="699"/>
    </row>
    <row r="142" spans="20:36" ht="30" customHeight="1">
      <c r="T142" s="265"/>
      <c r="U142" s="265"/>
      <c r="W142" s="700" t="s">
        <v>432</v>
      </c>
      <c r="X142" s="700"/>
      <c r="Y142" s="700" t="s">
        <v>433</v>
      </c>
      <c r="Z142" s="700"/>
      <c r="AA142" s="700" t="s">
        <v>434</v>
      </c>
      <c r="AB142" s="700"/>
      <c r="AC142" s="271"/>
      <c r="AD142" s="271"/>
      <c r="AE142" s="700" t="s">
        <v>432</v>
      </c>
      <c r="AF142" s="700"/>
      <c r="AG142" s="700" t="s">
        <v>433</v>
      </c>
      <c r="AH142" s="700"/>
      <c r="AI142" s="700" t="s">
        <v>434</v>
      </c>
      <c r="AJ142" s="700"/>
    </row>
    <row r="143" spans="2:36" ht="12">
      <c r="B143" s="249" t="s">
        <v>414</v>
      </c>
      <c r="C143" s="252" t="s">
        <v>415</v>
      </c>
      <c r="T143" s="265"/>
      <c r="U143" s="265"/>
      <c r="W143" s="272"/>
      <c r="X143" s="272"/>
      <c r="Y143" s="272"/>
      <c r="Z143" s="272"/>
      <c r="AA143" s="272"/>
      <c r="AB143" s="272"/>
      <c r="AC143" s="260"/>
      <c r="AD143" s="260"/>
      <c r="AE143" s="272"/>
      <c r="AF143" s="272"/>
      <c r="AG143" s="272"/>
      <c r="AH143" s="272"/>
      <c r="AI143" s="272"/>
      <c r="AJ143" s="272"/>
    </row>
    <row r="144" spans="2:36" ht="12" hidden="1">
      <c r="B144" s="249" t="s">
        <v>405</v>
      </c>
      <c r="C144" s="252" t="s">
        <v>416</v>
      </c>
      <c r="T144" s="265"/>
      <c r="U144" s="265"/>
      <c r="W144" s="260"/>
      <c r="X144" s="260"/>
      <c r="Y144" s="260"/>
      <c r="Z144" s="260"/>
      <c r="AA144" s="260"/>
      <c r="AB144" s="260"/>
      <c r="AC144" s="260"/>
      <c r="AD144" s="260"/>
      <c r="AE144" s="260"/>
      <c r="AF144" s="260"/>
      <c r="AG144" s="260"/>
      <c r="AH144" s="260"/>
      <c r="AI144" s="260"/>
      <c r="AJ144" s="260"/>
    </row>
    <row r="145" spans="2:36" ht="12" hidden="1">
      <c r="B145" s="249" t="s">
        <v>405</v>
      </c>
      <c r="C145" s="252" t="s">
        <v>417</v>
      </c>
      <c r="T145" s="265"/>
      <c r="U145" s="265"/>
      <c r="W145" s="260"/>
      <c r="X145" s="260"/>
      <c r="Y145" s="260"/>
      <c r="Z145" s="260"/>
      <c r="AA145" s="260"/>
      <c r="AB145" s="260"/>
      <c r="AC145" s="260"/>
      <c r="AD145" s="260"/>
      <c r="AE145" s="260"/>
      <c r="AF145" s="260"/>
      <c r="AG145" s="260"/>
      <c r="AH145" s="260"/>
      <c r="AI145" s="260"/>
      <c r="AJ145" s="260"/>
    </row>
    <row r="146" spans="2:36" ht="12" hidden="1">
      <c r="B146" s="249" t="s">
        <v>405</v>
      </c>
      <c r="C146" s="252" t="s">
        <v>418</v>
      </c>
      <c r="T146" s="265"/>
      <c r="U146" s="265"/>
      <c r="W146" s="260"/>
      <c r="X146" s="260"/>
      <c r="Y146" s="260"/>
      <c r="Z146" s="260"/>
      <c r="AA146" s="260"/>
      <c r="AB146" s="260"/>
      <c r="AC146" s="260"/>
      <c r="AD146" s="260"/>
      <c r="AE146" s="260"/>
      <c r="AF146" s="260"/>
      <c r="AG146" s="260"/>
      <c r="AH146" s="260"/>
      <c r="AI146" s="260"/>
      <c r="AJ146" s="260"/>
    </row>
    <row r="147" spans="2:36" ht="12" hidden="1">
      <c r="B147" s="249" t="s">
        <v>405</v>
      </c>
      <c r="C147" s="252" t="s">
        <v>419</v>
      </c>
      <c r="T147" s="265"/>
      <c r="U147" s="265"/>
      <c r="W147" s="260"/>
      <c r="X147" s="260"/>
      <c r="Y147" s="260"/>
      <c r="Z147" s="260"/>
      <c r="AA147" s="260"/>
      <c r="AB147" s="260"/>
      <c r="AC147" s="260"/>
      <c r="AD147" s="260"/>
      <c r="AE147" s="260"/>
      <c r="AF147" s="260"/>
      <c r="AG147" s="260"/>
      <c r="AH147" s="260"/>
      <c r="AI147" s="260"/>
      <c r="AJ147" s="260"/>
    </row>
    <row r="148" spans="3:36" ht="12" hidden="1">
      <c r="C148" s="252" t="s">
        <v>420</v>
      </c>
      <c r="D148" s="252" t="s">
        <v>421</v>
      </c>
      <c r="T148" s="265"/>
      <c r="U148" s="265"/>
      <c r="W148" s="260"/>
      <c r="X148" s="260"/>
      <c r="Y148" s="260"/>
      <c r="Z148" s="260"/>
      <c r="AA148" s="260"/>
      <c r="AB148" s="260"/>
      <c r="AC148" s="260"/>
      <c r="AD148" s="260"/>
      <c r="AE148" s="260"/>
      <c r="AF148" s="260"/>
      <c r="AG148" s="260"/>
      <c r="AH148" s="260"/>
      <c r="AI148" s="260"/>
      <c r="AJ148" s="260"/>
    </row>
    <row r="149" spans="3:36" ht="12" hidden="1">
      <c r="C149" s="252" t="s">
        <v>420</v>
      </c>
      <c r="D149" s="252" t="s">
        <v>422</v>
      </c>
      <c r="T149" s="265"/>
      <c r="U149" s="265"/>
      <c r="W149" s="260"/>
      <c r="X149" s="260"/>
      <c r="Y149" s="260"/>
      <c r="Z149" s="260"/>
      <c r="AA149" s="260"/>
      <c r="AB149" s="260"/>
      <c r="AC149" s="260"/>
      <c r="AD149" s="260"/>
      <c r="AE149" s="260"/>
      <c r="AF149" s="260"/>
      <c r="AG149" s="260"/>
      <c r="AH149" s="260"/>
      <c r="AI149" s="260"/>
      <c r="AJ149" s="260"/>
    </row>
    <row r="150" spans="2:36" ht="28.5" customHeight="1">
      <c r="B150" s="249" t="s">
        <v>423</v>
      </c>
      <c r="C150" s="252" t="s">
        <v>424</v>
      </c>
      <c r="T150" s="265"/>
      <c r="U150" s="265"/>
      <c r="W150" s="700" t="s">
        <v>432</v>
      </c>
      <c r="X150" s="700"/>
      <c r="Y150" s="700"/>
      <c r="Z150" s="700" t="s">
        <v>435</v>
      </c>
      <c r="AA150" s="700"/>
      <c r="AB150" s="700"/>
      <c r="AC150" s="260"/>
      <c r="AD150" s="260"/>
      <c r="AE150" s="700" t="s">
        <v>432</v>
      </c>
      <c r="AF150" s="700"/>
      <c r="AG150" s="700"/>
      <c r="AH150" s="700" t="s">
        <v>435</v>
      </c>
      <c r="AI150" s="700"/>
      <c r="AJ150" s="700"/>
    </row>
    <row r="151" spans="2:36" ht="12">
      <c r="B151" s="259" t="s">
        <v>425</v>
      </c>
      <c r="C151" s="252" t="s">
        <v>426</v>
      </c>
      <c r="T151" s="265"/>
      <c r="U151" s="265"/>
      <c r="W151" s="260"/>
      <c r="X151" s="260"/>
      <c r="Y151" s="260"/>
      <c r="Z151" s="260"/>
      <c r="AA151" s="260"/>
      <c r="AB151" s="260"/>
      <c r="AC151" s="260"/>
      <c r="AD151" s="260"/>
      <c r="AE151" s="260"/>
      <c r="AF151" s="260"/>
      <c r="AG151" s="260"/>
      <c r="AH151" s="260"/>
      <c r="AI151" s="260"/>
      <c r="AJ151" s="260"/>
    </row>
    <row r="152" spans="2:36" ht="12" hidden="1">
      <c r="B152" s="249" t="s">
        <v>405</v>
      </c>
      <c r="C152" s="252" t="s">
        <v>427</v>
      </c>
      <c r="T152" s="265"/>
      <c r="U152" s="265"/>
      <c r="W152" s="260"/>
      <c r="X152" s="260"/>
      <c r="Y152" s="260"/>
      <c r="Z152" s="260"/>
      <c r="AA152" s="260"/>
      <c r="AB152" s="260"/>
      <c r="AC152" s="260"/>
      <c r="AD152" s="260"/>
      <c r="AE152" s="260"/>
      <c r="AF152" s="260"/>
      <c r="AG152" s="260"/>
      <c r="AH152" s="260"/>
      <c r="AI152" s="260"/>
      <c r="AJ152" s="260"/>
    </row>
    <row r="153" spans="2:36" ht="12" hidden="1">
      <c r="B153" s="249" t="s">
        <v>405</v>
      </c>
      <c r="C153" s="252" t="s">
        <v>428</v>
      </c>
      <c r="T153" s="265"/>
      <c r="U153" s="265"/>
      <c r="W153" s="260"/>
      <c r="X153" s="260"/>
      <c r="Y153" s="260"/>
      <c r="Z153" s="260"/>
      <c r="AA153" s="260"/>
      <c r="AB153" s="260"/>
      <c r="AC153" s="260"/>
      <c r="AD153" s="260"/>
      <c r="AE153" s="260"/>
      <c r="AF153" s="260"/>
      <c r="AG153" s="260"/>
      <c r="AH153" s="260"/>
      <c r="AI153" s="260"/>
      <c r="AJ153" s="260"/>
    </row>
    <row r="154" spans="2:36" ht="12" hidden="1">
      <c r="B154" s="249" t="s">
        <v>405</v>
      </c>
      <c r="C154" s="252" t="s">
        <v>429</v>
      </c>
      <c r="T154" s="265"/>
      <c r="U154" s="265"/>
      <c r="W154" s="260"/>
      <c r="X154" s="260"/>
      <c r="Y154" s="260"/>
      <c r="Z154" s="260"/>
      <c r="AA154" s="260"/>
      <c r="AB154" s="260"/>
      <c r="AC154" s="260"/>
      <c r="AD154" s="260"/>
      <c r="AE154" s="260"/>
      <c r="AF154" s="260"/>
      <c r="AG154" s="260"/>
      <c r="AH154" s="260"/>
      <c r="AI154" s="260"/>
      <c r="AJ154" s="260"/>
    </row>
    <row r="155" spans="2:36" ht="12">
      <c r="B155" s="259" t="s">
        <v>430</v>
      </c>
      <c r="C155" s="252" t="s">
        <v>431</v>
      </c>
      <c r="T155" s="265"/>
      <c r="U155" s="265"/>
      <c r="W155" s="260"/>
      <c r="X155" s="260"/>
      <c r="Y155" s="260"/>
      <c r="Z155" s="260"/>
      <c r="AA155" s="260"/>
      <c r="AB155" s="260"/>
      <c r="AC155" s="260"/>
      <c r="AD155" s="260"/>
      <c r="AE155" s="260"/>
      <c r="AF155" s="260"/>
      <c r="AG155" s="260"/>
      <c r="AH155" s="260"/>
      <c r="AI155" s="260"/>
      <c r="AJ155" s="260"/>
    </row>
    <row r="156" spans="2:36" ht="12" hidden="1">
      <c r="B156" s="249" t="s">
        <v>405</v>
      </c>
      <c r="C156" s="252" t="s">
        <v>427</v>
      </c>
      <c r="T156" s="265"/>
      <c r="U156" s="265"/>
      <c r="W156" s="260"/>
      <c r="X156" s="260"/>
      <c r="Y156" s="260"/>
      <c r="Z156" s="260"/>
      <c r="AA156" s="260"/>
      <c r="AB156" s="260"/>
      <c r="AC156" s="260"/>
      <c r="AD156" s="260"/>
      <c r="AE156" s="260"/>
      <c r="AF156" s="260"/>
      <c r="AG156" s="260"/>
      <c r="AH156" s="260"/>
      <c r="AI156" s="260"/>
      <c r="AJ156" s="260"/>
    </row>
    <row r="157" spans="2:36" ht="12" hidden="1">
      <c r="B157" s="249" t="s">
        <v>405</v>
      </c>
      <c r="C157" s="252" t="s">
        <v>428</v>
      </c>
      <c r="T157" s="265"/>
      <c r="U157" s="265"/>
      <c r="W157" s="260"/>
      <c r="X157" s="260"/>
      <c r="Y157" s="260"/>
      <c r="Z157" s="260"/>
      <c r="AA157" s="260"/>
      <c r="AB157" s="260"/>
      <c r="AC157" s="260"/>
      <c r="AD157" s="260"/>
      <c r="AE157" s="260"/>
      <c r="AF157" s="260"/>
      <c r="AG157" s="260"/>
      <c r="AH157" s="260"/>
      <c r="AI157" s="260"/>
      <c r="AJ157" s="260"/>
    </row>
    <row r="158" spans="2:36" ht="12" hidden="1">
      <c r="B158" s="249" t="s">
        <v>405</v>
      </c>
      <c r="C158" s="252" t="s">
        <v>429</v>
      </c>
      <c r="T158" s="265"/>
      <c r="U158" s="265"/>
      <c r="V158" s="265"/>
      <c r="W158" s="272"/>
      <c r="X158" s="272"/>
      <c r="Y158" s="272"/>
      <c r="Z158" s="272"/>
      <c r="AA158" s="272"/>
      <c r="AB158" s="272"/>
      <c r="AC158" s="272"/>
      <c r="AD158" s="272"/>
      <c r="AE158" s="272"/>
      <c r="AF158" s="272"/>
      <c r="AG158" s="260"/>
      <c r="AH158" s="260"/>
      <c r="AI158" s="260"/>
      <c r="AJ158" s="260"/>
    </row>
    <row r="159" spans="2:36" ht="41.25" customHeight="1">
      <c r="B159" s="249" t="s">
        <v>436</v>
      </c>
      <c r="C159" s="252" t="s">
        <v>437</v>
      </c>
      <c r="D159" s="273"/>
      <c r="E159" s="273"/>
      <c r="F159" s="273"/>
      <c r="G159" s="273"/>
      <c r="H159" s="273"/>
      <c r="I159" s="273"/>
      <c r="J159" s="273"/>
      <c r="K159" s="273"/>
      <c r="L159" s="273"/>
      <c r="M159" s="273"/>
      <c r="N159" s="273"/>
      <c r="O159" s="273"/>
      <c r="P159" s="273"/>
      <c r="Q159" s="273"/>
      <c r="R159" s="273"/>
      <c r="S159" s="273"/>
      <c r="T159" s="274"/>
      <c r="U159" s="274"/>
      <c r="V159" s="254"/>
      <c r="W159" s="274" t="s">
        <v>432</v>
      </c>
      <c r="X159" s="702" t="s">
        <v>434</v>
      </c>
      <c r="Y159" s="702"/>
      <c r="Z159" s="275"/>
      <c r="AA159" s="701" t="s">
        <v>441</v>
      </c>
      <c r="AB159" s="701"/>
      <c r="AC159" s="272"/>
      <c r="AD159" s="272"/>
      <c r="AE159" s="272"/>
      <c r="AF159" s="274" t="s">
        <v>432</v>
      </c>
      <c r="AG159" s="272"/>
      <c r="AH159" s="276" t="s">
        <v>434</v>
      </c>
      <c r="AI159" s="701" t="s">
        <v>441</v>
      </c>
      <c r="AJ159" s="701"/>
    </row>
    <row r="160" spans="3:36" ht="12" hidden="1">
      <c r="C160" s="703" t="s">
        <v>438</v>
      </c>
      <c r="D160" s="703"/>
      <c r="E160" s="703"/>
      <c r="F160" s="703"/>
      <c r="G160" s="703"/>
      <c r="H160" s="703"/>
      <c r="I160" s="703"/>
      <c r="J160" s="703"/>
      <c r="K160" s="703"/>
      <c r="L160" s="703"/>
      <c r="M160" s="703"/>
      <c r="N160" s="703"/>
      <c r="O160" s="703"/>
      <c r="P160" s="703"/>
      <c r="Q160" s="703"/>
      <c r="R160" s="703"/>
      <c r="S160" s="273"/>
      <c r="T160" s="274"/>
      <c r="U160" s="274"/>
      <c r="V160" s="274"/>
      <c r="W160" s="275"/>
      <c r="X160" s="275"/>
      <c r="Y160" s="275"/>
      <c r="Z160" s="275"/>
      <c r="AA160" s="272"/>
      <c r="AB160" s="275"/>
      <c r="AC160" s="275"/>
      <c r="AD160" s="275"/>
      <c r="AE160" s="275"/>
      <c r="AF160" s="275"/>
      <c r="AG160" s="275"/>
      <c r="AH160" s="275"/>
      <c r="AI160" s="275"/>
      <c r="AJ160" s="275"/>
    </row>
    <row r="161" spans="1:76" s="255" customFormat="1" ht="12" hidden="1">
      <c r="A161" s="249"/>
      <c r="B161" s="249"/>
      <c r="C161" s="703" t="s">
        <v>439</v>
      </c>
      <c r="D161" s="703"/>
      <c r="E161" s="703"/>
      <c r="F161" s="703"/>
      <c r="G161" s="703"/>
      <c r="H161" s="703"/>
      <c r="I161" s="703"/>
      <c r="J161" s="703"/>
      <c r="K161" s="703"/>
      <c r="L161" s="703"/>
      <c r="M161" s="703"/>
      <c r="N161" s="703"/>
      <c r="O161" s="703"/>
      <c r="P161" s="703"/>
      <c r="Q161" s="703"/>
      <c r="R161" s="703"/>
      <c r="S161" s="273"/>
      <c r="T161" s="274"/>
      <c r="U161" s="274"/>
      <c r="V161" s="274"/>
      <c r="W161" s="275"/>
      <c r="X161" s="275"/>
      <c r="Y161" s="275"/>
      <c r="Z161" s="275"/>
      <c r="AA161" s="275"/>
      <c r="AB161" s="275"/>
      <c r="AC161" s="275"/>
      <c r="AD161" s="275"/>
      <c r="AE161" s="275"/>
      <c r="AF161" s="275"/>
      <c r="AG161" s="275"/>
      <c r="AH161" s="275"/>
      <c r="AI161" s="275"/>
      <c r="AJ161" s="275"/>
      <c r="AK161" s="254"/>
      <c r="AL161" s="249"/>
      <c r="AM161" s="249"/>
      <c r="AN161" s="252"/>
      <c r="AO161" s="252"/>
      <c r="AP161" s="252"/>
      <c r="AQ161" s="252"/>
      <c r="AR161" s="252"/>
      <c r="AS161" s="252"/>
      <c r="AT161" s="252"/>
      <c r="AU161" s="252"/>
      <c r="AV161" s="252"/>
      <c r="AW161" s="252"/>
      <c r="AX161" s="252"/>
      <c r="AY161" s="252"/>
      <c r="AZ161" s="252"/>
      <c r="BA161" s="252"/>
      <c r="BB161" s="252"/>
      <c r="BC161" s="252"/>
      <c r="BD161" s="252"/>
      <c r="BE161" s="252"/>
      <c r="BF161" s="252"/>
      <c r="BG161" s="252"/>
      <c r="BH161" s="252"/>
      <c r="BI161" s="252"/>
      <c r="BJ161" s="252"/>
      <c r="BK161" s="252"/>
      <c r="BL161" s="252"/>
      <c r="BM161" s="252"/>
      <c r="BN161" s="252"/>
      <c r="BO161" s="252"/>
      <c r="BP161" s="252"/>
      <c r="BQ161" s="252"/>
      <c r="BR161" s="252"/>
      <c r="BS161" s="252"/>
      <c r="BT161" s="252"/>
      <c r="BU161" s="252"/>
      <c r="BX161" s="252"/>
    </row>
    <row r="162" spans="1:76" s="255" customFormat="1" ht="12" hidden="1">
      <c r="A162" s="249"/>
      <c r="B162" s="249"/>
      <c r="C162" s="703" t="s">
        <v>440</v>
      </c>
      <c r="D162" s="703"/>
      <c r="E162" s="703"/>
      <c r="F162" s="703"/>
      <c r="G162" s="703"/>
      <c r="H162" s="703"/>
      <c r="I162" s="703"/>
      <c r="J162" s="703"/>
      <c r="K162" s="703"/>
      <c r="L162" s="703"/>
      <c r="M162" s="703"/>
      <c r="N162" s="703"/>
      <c r="O162" s="703"/>
      <c r="P162" s="703"/>
      <c r="Q162" s="703"/>
      <c r="R162" s="703"/>
      <c r="S162" s="253"/>
      <c r="T162" s="274"/>
      <c r="U162" s="274"/>
      <c r="V162" s="274"/>
      <c r="W162" s="275"/>
      <c r="X162" s="275"/>
      <c r="Y162" s="275"/>
      <c r="Z162" s="275"/>
      <c r="AA162" s="275"/>
      <c r="AB162" s="275"/>
      <c r="AC162" s="275"/>
      <c r="AD162" s="275"/>
      <c r="AE162" s="275"/>
      <c r="AF162" s="275"/>
      <c r="AG162" s="275"/>
      <c r="AH162" s="275"/>
      <c r="AI162" s="275"/>
      <c r="AJ162" s="275"/>
      <c r="AK162" s="254"/>
      <c r="AL162" s="249"/>
      <c r="AM162" s="249"/>
      <c r="AN162" s="252"/>
      <c r="AO162" s="252"/>
      <c r="AP162" s="252"/>
      <c r="AQ162" s="252"/>
      <c r="AR162" s="252"/>
      <c r="AS162" s="252"/>
      <c r="AT162" s="252"/>
      <c r="AU162" s="252"/>
      <c r="AV162" s="252"/>
      <c r="AW162" s="252"/>
      <c r="AX162" s="252"/>
      <c r="AY162" s="252"/>
      <c r="AZ162" s="252"/>
      <c r="BA162" s="252"/>
      <c r="BB162" s="252"/>
      <c r="BC162" s="252"/>
      <c r="BD162" s="252"/>
      <c r="BE162" s="252"/>
      <c r="BF162" s="252"/>
      <c r="BG162" s="252"/>
      <c r="BH162" s="252"/>
      <c r="BI162" s="252"/>
      <c r="BJ162" s="252"/>
      <c r="BK162" s="252"/>
      <c r="BL162" s="252"/>
      <c r="BM162" s="252"/>
      <c r="BN162" s="252"/>
      <c r="BO162" s="252"/>
      <c r="BP162" s="252"/>
      <c r="BQ162" s="252"/>
      <c r="BR162" s="252"/>
      <c r="BS162" s="252"/>
      <c r="BT162" s="252"/>
      <c r="BU162" s="252"/>
      <c r="BX162" s="252"/>
    </row>
    <row r="163" spans="1:76" s="255" customFormat="1" ht="12" hidden="1">
      <c r="A163" s="249"/>
      <c r="B163" s="249"/>
      <c r="C163" s="703" t="s">
        <v>23</v>
      </c>
      <c r="D163" s="703"/>
      <c r="E163" s="703"/>
      <c r="F163" s="703"/>
      <c r="G163" s="703"/>
      <c r="H163" s="703"/>
      <c r="I163" s="703"/>
      <c r="J163" s="703"/>
      <c r="K163" s="703"/>
      <c r="L163" s="703"/>
      <c r="M163" s="703"/>
      <c r="N163" s="703"/>
      <c r="O163" s="703"/>
      <c r="P163" s="703"/>
      <c r="Q163" s="703"/>
      <c r="R163" s="703"/>
      <c r="S163" s="253"/>
      <c r="T163" s="274"/>
      <c r="U163" s="274"/>
      <c r="V163" s="274"/>
      <c r="W163" s="275"/>
      <c r="X163" s="275"/>
      <c r="Y163" s="275"/>
      <c r="Z163" s="275"/>
      <c r="AA163" s="275"/>
      <c r="AB163" s="275"/>
      <c r="AC163" s="275"/>
      <c r="AD163" s="275"/>
      <c r="AE163" s="275"/>
      <c r="AF163" s="275"/>
      <c r="AG163" s="275"/>
      <c r="AH163" s="275"/>
      <c r="AI163" s="275"/>
      <c r="AJ163" s="275"/>
      <c r="AK163" s="254"/>
      <c r="AL163" s="249"/>
      <c r="AM163" s="249"/>
      <c r="AN163" s="252"/>
      <c r="AO163" s="252"/>
      <c r="AP163" s="252"/>
      <c r="AQ163" s="252"/>
      <c r="AR163" s="252"/>
      <c r="AS163" s="252"/>
      <c r="AT163" s="252"/>
      <c r="AU163" s="252"/>
      <c r="AV163" s="252"/>
      <c r="AW163" s="252"/>
      <c r="AX163" s="252"/>
      <c r="AY163" s="252"/>
      <c r="AZ163" s="252"/>
      <c r="BA163" s="252"/>
      <c r="BB163" s="252"/>
      <c r="BC163" s="252"/>
      <c r="BD163" s="252"/>
      <c r="BE163" s="252"/>
      <c r="BF163" s="252"/>
      <c r="BG163" s="252"/>
      <c r="BH163" s="252"/>
      <c r="BI163" s="252"/>
      <c r="BJ163" s="252"/>
      <c r="BK163" s="252"/>
      <c r="BL163" s="252"/>
      <c r="BM163" s="252"/>
      <c r="BN163" s="252"/>
      <c r="BO163" s="252"/>
      <c r="BP163" s="252"/>
      <c r="BQ163" s="252"/>
      <c r="BR163" s="252"/>
      <c r="BS163" s="252"/>
      <c r="BT163" s="252"/>
      <c r="BU163" s="252"/>
      <c r="BX163" s="252"/>
    </row>
    <row r="164" spans="1:76" s="255" customFormat="1" ht="12" hidden="1">
      <c r="A164" s="249"/>
      <c r="B164" s="249"/>
      <c r="C164" s="252" t="s">
        <v>24</v>
      </c>
      <c r="D164" s="252"/>
      <c r="E164" s="252"/>
      <c r="F164" s="252"/>
      <c r="G164" s="252"/>
      <c r="H164" s="252"/>
      <c r="I164" s="252"/>
      <c r="J164" s="252"/>
      <c r="K164" s="252"/>
      <c r="L164" s="252"/>
      <c r="M164" s="252"/>
      <c r="N164" s="252"/>
      <c r="O164" s="252"/>
      <c r="P164" s="252"/>
      <c r="Q164" s="252"/>
      <c r="R164" s="252"/>
      <c r="S164" s="252"/>
      <c r="T164" s="265"/>
      <c r="U164" s="265"/>
      <c r="V164" s="252"/>
      <c r="W164" s="263"/>
      <c r="X164" s="263"/>
      <c r="Y164" s="263"/>
      <c r="Z164" s="263"/>
      <c r="AA164" s="263"/>
      <c r="AB164" s="263"/>
      <c r="AC164" s="277"/>
      <c r="AD164" s="263"/>
      <c r="AE164" s="263"/>
      <c r="AF164" s="263"/>
      <c r="AG164" s="263"/>
      <c r="AH164" s="263"/>
      <c r="AI164" s="263"/>
      <c r="AJ164" s="263"/>
      <c r="AK164" s="254"/>
      <c r="AL164" s="249"/>
      <c r="AM164" s="249"/>
      <c r="AN164" s="252"/>
      <c r="AO164" s="252"/>
      <c r="AP164" s="252"/>
      <c r="AQ164" s="252"/>
      <c r="AR164" s="252"/>
      <c r="AS164" s="252"/>
      <c r="AT164" s="252"/>
      <c r="AU164" s="252"/>
      <c r="AV164" s="252"/>
      <c r="AW164" s="252"/>
      <c r="AX164" s="252"/>
      <c r="AY164" s="252"/>
      <c r="AZ164" s="252"/>
      <c r="BA164" s="252"/>
      <c r="BB164" s="252"/>
      <c r="BC164" s="252"/>
      <c r="BD164" s="252"/>
      <c r="BE164" s="252"/>
      <c r="BF164" s="252"/>
      <c r="BG164" s="252"/>
      <c r="BH164" s="252"/>
      <c r="BI164" s="252"/>
      <c r="BJ164" s="252"/>
      <c r="BK164" s="252"/>
      <c r="BL164" s="252"/>
      <c r="BM164" s="252"/>
      <c r="BN164" s="252"/>
      <c r="BO164" s="252"/>
      <c r="BP164" s="252"/>
      <c r="BQ164" s="252"/>
      <c r="BR164" s="252"/>
      <c r="BS164" s="252"/>
      <c r="BT164" s="252"/>
      <c r="BU164" s="252"/>
      <c r="BX164" s="252"/>
    </row>
    <row r="165" spans="1:76" s="255" customFormat="1" ht="12" hidden="1">
      <c r="A165" s="249"/>
      <c r="B165" s="249"/>
      <c r="C165" s="278" t="s">
        <v>25</v>
      </c>
      <c r="D165" s="252"/>
      <c r="E165" s="252"/>
      <c r="F165" s="252"/>
      <c r="G165" s="252"/>
      <c r="H165" s="252"/>
      <c r="I165" s="252"/>
      <c r="J165" s="252"/>
      <c r="K165" s="252"/>
      <c r="L165" s="252"/>
      <c r="M165" s="252"/>
      <c r="N165" s="252"/>
      <c r="O165" s="252"/>
      <c r="P165" s="252"/>
      <c r="Q165" s="252"/>
      <c r="R165" s="252"/>
      <c r="S165" s="252"/>
      <c r="T165" s="265"/>
      <c r="U165" s="265"/>
      <c r="V165" s="252"/>
      <c r="W165" s="263"/>
      <c r="X165" s="263"/>
      <c r="Y165" s="263"/>
      <c r="Z165" s="263"/>
      <c r="AA165" s="263"/>
      <c r="AB165" s="263"/>
      <c r="AC165" s="277"/>
      <c r="AD165" s="277"/>
      <c r="AE165" s="263"/>
      <c r="AF165" s="263"/>
      <c r="AG165" s="263"/>
      <c r="AH165" s="263"/>
      <c r="AI165" s="263"/>
      <c r="AJ165" s="263"/>
      <c r="AK165" s="254"/>
      <c r="AL165" s="249"/>
      <c r="AM165" s="249"/>
      <c r="AN165" s="252"/>
      <c r="AO165" s="252"/>
      <c r="AP165" s="252"/>
      <c r="AQ165" s="252"/>
      <c r="AR165" s="252"/>
      <c r="AS165" s="252"/>
      <c r="AT165" s="252"/>
      <c r="AU165" s="252"/>
      <c r="AV165" s="252"/>
      <c r="AW165" s="252"/>
      <c r="AX165" s="252"/>
      <c r="AY165" s="252"/>
      <c r="AZ165" s="252"/>
      <c r="BA165" s="252"/>
      <c r="BB165" s="252"/>
      <c r="BC165" s="252"/>
      <c r="BD165" s="252"/>
      <c r="BE165" s="252"/>
      <c r="BF165" s="252"/>
      <c r="BG165" s="252"/>
      <c r="BH165" s="252"/>
      <c r="BI165" s="252"/>
      <c r="BJ165" s="252"/>
      <c r="BK165" s="252"/>
      <c r="BL165" s="252"/>
      <c r="BM165" s="252"/>
      <c r="BN165" s="252"/>
      <c r="BO165" s="252"/>
      <c r="BP165" s="252"/>
      <c r="BQ165" s="252"/>
      <c r="BR165" s="252"/>
      <c r="BS165" s="252"/>
      <c r="BT165" s="252"/>
      <c r="BU165" s="252"/>
      <c r="BX165" s="252"/>
    </row>
    <row r="166" spans="1:76" s="255" customFormat="1" ht="12" hidden="1">
      <c r="A166" s="249"/>
      <c r="B166" s="249"/>
      <c r="C166" s="278" t="s">
        <v>26</v>
      </c>
      <c r="D166" s="252"/>
      <c r="E166" s="252"/>
      <c r="F166" s="252"/>
      <c r="G166" s="252"/>
      <c r="H166" s="252"/>
      <c r="I166" s="252"/>
      <c r="J166" s="252"/>
      <c r="K166" s="252"/>
      <c r="L166" s="252"/>
      <c r="M166" s="252"/>
      <c r="N166" s="252"/>
      <c r="O166" s="252"/>
      <c r="P166" s="252"/>
      <c r="Q166" s="252"/>
      <c r="R166" s="252"/>
      <c r="S166" s="252"/>
      <c r="T166" s="265"/>
      <c r="U166" s="265"/>
      <c r="V166" s="252"/>
      <c r="W166" s="263"/>
      <c r="X166" s="263"/>
      <c r="Y166" s="263"/>
      <c r="Z166" s="263"/>
      <c r="AA166" s="263"/>
      <c r="AB166" s="263"/>
      <c r="AC166" s="277"/>
      <c r="AD166" s="277"/>
      <c r="AE166" s="263"/>
      <c r="AF166" s="263"/>
      <c r="AG166" s="263"/>
      <c r="AH166" s="263"/>
      <c r="AI166" s="263"/>
      <c r="AJ166" s="263"/>
      <c r="AK166" s="254"/>
      <c r="AL166" s="249"/>
      <c r="AM166" s="249"/>
      <c r="AN166" s="252"/>
      <c r="AO166" s="252"/>
      <c r="AP166" s="252"/>
      <c r="AQ166" s="252"/>
      <c r="AR166" s="252"/>
      <c r="AS166" s="252"/>
      <c r="AT166" s="252"/>
      <c r="AU166" s="252"/>
      <c r="AV166" s="252"/>
      <c r="AW166" s="252"/>
      <c r="AX166" s="252"/>
      <c r="AY166" s="252"/>
      <c r="AZ166" s="252"/>
      <c r="BA166" s="252"/>
      <c r="BB166" s="252"/>
      <c r="BC166" s="252"/>
      <c r="BD166" s="252"/>
      <c r="BE166" s="252"/>
      <c r="BF166" s="252"/>
      <c r="BG166" s="252"/>
      <c r="BH166" s="252"/>
      <c r="BI166" s="252"/>
      <c r="BJ166" s="252"/>
      <c r="BK166" s="252"/>
      <c r="BL166" s="252"/>
      <c r="BM166" s="252"/>
      <c r="BN166" s="252"/>
      <c r="BO166" s="252"/>
      <c r="BP166" s="252"/>
      <c r="BQ166" s="252"/>
      <c r="BR166" s="252"/>
      <c r="BS166" s="252"/>
      <c r="BT166" s="252"/>
      <c r="BU166" s="252"/>
      <c r="BX166" s="252"/>
    </row>
    <row r="167" spans="1:76" s="255" customFormat="1" ht="18" customHeight="1">
      <c r="A167" s="249"/>
      <c r="B167" s="249"/>
      <c r="C167" s="278"/>
      <c r="D167" s="252"/>
      <c r="E167" s="252"/>
      <c r="F167" s="252"/>
      <c r="G167" s="252"/>
      <c r="H167" s="252"/>
      <c r="I167" s="252"/>
      <c r="J167" s="252"/>
      <c r="K167" s="252"/>
      <c r="L167" s="252"/>
      <c r="M167" s="252"/>
      <c r="N167" s="252"/>
      <c r="O167" s="252"/>
      <c r="P167" s="252"/>
      <c r="Q167" s="252"/>
      <c r="R167" s="252"/>
      <c r="S167" s="252"/>
      <c r="T167" s="265"/>
      <c r="U167" s="265"/>
      <c r="V167" s="252"/>
      <c r="W167" s="263"/>
      <c r="X167" s="263"/>
      <c r="Y167" s="263"/>
      <c r="Z167" s="263"/>
      <c r="AA167" s="263"/>
      <c r="AB167" s="263"/>
      <c r="AC167" s="277"/>
      <c r="AD167" s="277"/>
      <c r="AE167" s="263"/>
      <c r="AF167" s="263"/>
      <c r="AG167" s="263"/>
      <c r="AH167" s="263"/>
      <c r="AI167" s="263"/>
      <c r="AJ167" s="263"/>
      <c r="AK167" s="254"/>
      <c r="AL167" s="249"/>
      <c r="AM167" s="249"/>
      <c r="AN167" s="252"/>
      <c r="AO167" s="252"/>
      <c r="AP167" s="252"/>
      <c r="AQ167" s="252"/>
      <c r="AR167" s="252"/>
      <c r="AS167" s="252"/>
      <c r="AT167" s="252"/>
      <c r="AU167" s="252"/>
      <c r="AV167" s="252"/>
      <c r="AW167" s="252"/>
      <c r="AX167" s="252"/>
      <c r="AY167" s="252"/>
      <c r="AZ167" s="252"/>
      <c r="BA167" s="252"/>
      <c r="BB167" s="252"/>
      <c r="BC167" s="252"/>
      <c r="BD167" s="252"/>
      <c r="BE167" s="252"/>
      <c r="BF167" s="252"/>
      <c r="BG167" s="252"/>
      <c r="BH167" s="252"/>
      <c r="BI167" s="252"/>
      <c r="BJ167" s="252"/>
      <c r="BK167" s="252"/>
      <c r="BL167" s="252"/>
      <c r="BM167" s="252"/>
      <c r="BN167" s="252"/>
      <c r="BO167" s="252"/>
      <c r="BP167" s="252"/>
      <c r="BQ167" s="252"/>
      <c r="BR167" s="252"/>
      <c r="BS167" s="252"/>
      <c r="BT167" s="252"/>
      <c r="BU167" s="252"/>
      <c r="BX167" s="252"/>
    </row>
    <row r="168" spans="1:76" s="255" customFormat="1" ht="18" customHeight="1">
      <c r="A168" s="249">
        <v>3</v>
      </c>
      <c r="B168" s="249" t="s">
        <v>8</v>
      </c>
      <c r="C168" s="250" t="s">
        <v>443</v>
      </c>
      <c r="D168" s="250"/>
      <c r="E168" s="250"/>
      <c r="F168" s="250"/>
      <c r="G168" s="250"/>
      <c r="H168" s="250"/>
      <c r="I168" s="250"/>
      <c r="J168" s="250"/>
      <c r="K168" s="250"/>
      <c r="L168" s="250"/>
      <c r="M168" s="250"/>
      <c r="N168" s="250"/>
      <c r="O168" s="250"/>
      <c r="P168" s="250"/>
      <c r="Q168" s="250"/>
      <c r="R168" s="250"/>
      <c r="S168" s="250"/>
      <c r="T168" s="686"/>
      <c r="U168" s="686"/>
      <c r="V168" s="252"/>
      <c r="W168" s="698" t="str">
        <f>W134</f>
        <v>Số cuối kỳ</v>
      </c>
      <c r="X168" s="698"/>
      <c r="Y168" s="698"/>
      <c r="Z168" s="698"/>
      <c r="AA168" s="698"/>
      <c r="AB168" s="698"/>
      <c r="AC168" s="250"/>
      <c r="AD168" s="250"/>
      <c r="AE168" s="688" t="s">
        <v>195</v>
      </c>
      <c r="AF168" s="688"/>
      <c r="AG168" s="688"/>
      <c r="AH168" s="688"/>
      <c r="AI168" s="688"/>
      <c r="AJ168" s="688"/>
      <c r="AK168" s="254"/>
      <c r="AL168" s="249">
        <v>2</v>
      </c>
      <c r="AM168" s="249" t="s">
        <v>8</v>
      </c>
      <c r="AN168" s="250" t="s">
        <v>27</v>
      </c>
      <c r="AO168" s="250"/>
      <c r="AP168" s="250"/>
      <c r="AQ168" s="250"/>
      <c r="AR168" s="250"/>
      <c r="AS168" s="250"/>
      <c r="AT168" s="250"/>
      <c r="AU168" s="250"/>
      <c r="AV168" s="250"/>
      <c r="AW168" s="250"/>
      <c r="AX168" s="250"/>
      <c r="AY168" s="250"/>
      <c r="AZ168" s="250"/>
      <c r="BA168" s="250"/>
      <c r="BB168" s="250"/>
      <c r="BC168" s="250"/>
      <c r="BD168" s="250"/>
      <c r="BE168" s="250"/>
      <c r="BF168" s="252"/>
      <c r="BG168" s="252"/>
      <c r="BH168" s="252"/>
      <c r="BI168" s="252"/>
      <c r="BJ168" s="252"/>
      <c r="BK168" s="252"/>
      <c r="BL168" s="252"/>
      <c r="BM168" s="252"/>
      <c r="BN168" s="252"/>
      <c r="BO168" s="252"/>
      <c r="BP168" s="252"/>
      <c r="BQ168" s="252"/>
      <c r="BR168" s="252"/>
      <c r="BS168" s="252"/>
      <c r="BT168" s="252"/>
      <c r="BU168" s="252"/>
      <c r="BX168" s="252"/>
    </row>
    <row r="169" spans="1:76" s="255" customFormat="1" ht="18" customHeight="1">
      <c r="A169" s="249"/>
      <c r="B169" s="249"/>
      <c r="C169" s="256"/>
      <c r="D169" s="256"/>
      <c r="E169" s="256"/>
      <c r="F169" s="256"/>
      <c r="G169" s="256"/>
      <c r="H169" s="256"/>
      <c r="I169" s="256"/>
      <c r="J169" s="256"/>
      <c r="K169" s="256"/>
      <c r="L169" s="256"/>
      <c r="M169" s="256"/>
      <c r="N169" s="256"/>
      <c r="O169" s="256"/>
      <c r="P169" s="256"/>
      <c r="Q169" s="256"/>
      <c r="R169" s="256"/>
      <c r="S169" s="256"/>
      <c r="T169" s="251"/>
      <c r="U169" s="251"/>
      <c r="V169" s="252"/>
      <c r="W169" s="689" t="s">
        <v>11</v>
      </c>
      <c r="X169" s="690"/>
      <c r="Y169" s="690"/>
      <c r="Z169" s="690"/>
      <c r="AA169" s="690"/>
      <c r="AB169" s="690"/>
      <c r="AC169" s="257"/>
      <c r="AD169" s="257"/>
      <c r="AE169" s="691" t="s">
        <v>11</v>
      </c>
      <c r="AF169" s="690"/>
      <c r="AG169" s="690"/>
      <c r="AH169" s="690"/>
      <c r="AI169" s="690"/>
      <c r="AJ169" s="690"/>
      <c r="AK169" s="254"/>
      <c r="AL169" s="249"/>
      <c r="AM169" s="249"/>
      <c r="AN169" s="256"/>
      <c r="AO169" s="256"/>
      <c r="AP169" s="256"/>
      <c r="AQ169" s="256"/>
      <c r="AR169" s="256"/>
      <c r="AS169" s="256"/>
      <c r="AT169" s="256"/>
      <c r="AU169" s="256"/>
      <c r="AV169" s="256"/>
      <c r="AW169" s="256"/>
      <c r="AX169" s="256"/>
      <c r="AY169" s="256"/>
      <c r="AZ169" s="256"/>
      <c r="BA169" s="256"/>
      <c r="BB169" s="256"/>
      <c r="BC169" s="256"/>
      <c r="BD169" s="256"/>
      <c r="BE169" s="256"/>
      <c r="BF169" s="252"/>
      <c r="BG169" s="252"/>
      <c r="BH169" s="258"/>
      <c r="BI169" s="258"/>
      <c r="BJ169" s="258"/>
      <c r="BK169" s="258"/>
      <c r="BL169" s="258"/>
      <c r="BM169" s="258"/>
      <c r="BN169" s="252"/>
      <c r="BO169" s="258"/>
      <c r="BP169" s="258"/>
      <c r="BQ169" s="258"/>
      <c r="BR169" s="258"/>
      <c r="BS169" s="258"/>
      <c r="BT169" s="258"/>
      <c r="BU169" s="258"/>
      <c r="BX169" s="252"/>
    </row>
    <row r="170" spans="1:76" s="255" customFormat="1" ht="18" customHeight="1">
      <c r="A170" s="249"/>
      <c r="B170" s="249" t="s">
        <v>414</v>
      </c>
      <c r="C170" s="249" t="s">
        <v>442</v>
      </c>
      <c r="D170" s="249"/>
      <c r="E170" s="249"/>
      <c r="F170" s="249"/>
      <c r="G170" s="249"/>
      <c r="H170" s="249"/>
      <c r="I170" s="249"/>
      <c r="J170" s="249"/>
      <c r="K170" s="249"/>
      <c r="L170" s="249"/>
      <c r="M170" s="249"/>
      <c r="N170" s="249"/>
      <c r="O170" s="249"/>
      <c r="P170" s="249"/>
      <c r="Q170" s="249"/>
      <c r="R170" s="249"/>
      <c r="S170" s="249"/>
      <c r="T170" s="686"/>
      <c r="U170" s="686"/>
      <c r="V170" s="250"/>
      <c r="W170" s="704">
        <f>+W171+W175</f>
        <v>6452087292</v>
      </c>
      <c r="X170" s="704"/>
      <c r="Y170" s="704"/>
      <c r="Z170" s="704"/>
      <c r="AA170" s="704"/>
      <c r="AB170" s="704"/>
      <c r="AC170" s="279"/>
      <c r="AD170" s="279"/>
      <c r="AE170" s="704">
        <f>+AE171+AE175</f>
        <v>6854300882</v>
      </c>
      <c r="AF170" s="704"/>
      <c r="AG170" s="704"/>
      <c r="AH170" s="704"/>
      <c r="AI170" s="704"/>
      <c r="AJ170" s="704"/>
      <c r="AK170" s="254"/>
      <c r="AL170" s="249"/>
      <c r="AM170" s="249"/>
      <c r="AN170" s="259"/>
      <c r="AO170" s="249"/>
      <c r="AP170" s="249"/>
      <c r="AQ170" s="249"/>
      <c r="AR170" s="249"/>
      <c r="AS170" s="249"/>
      <c r="AT170" s="249"/>
      <c r="AU170" s="249"/>
      <c r="AV170" s="249"/>
      <c r="AW170" s="249"/>
      <c r="AX170" s="249"/>
      <c r="AY170" s="249"/>
      <c r="AZ170" s="249"/>
      <c r="BA170" s="249"/>
      <c r="BB170" s="249"/>
      <c r="BC170" s="249"/>
      <c r="BD170" s="249"/>
      <c r="BE170" s="249"/>
      <c r="BF170" s="252"/>
      <c r="BG170" s="252"/>
      <c r="BH170" s="693"/>
      <c r="BI170" s="693"/>
      <c r="BJ170" s="693"/>
      <c r="BK170" s="693"/>
      <c r="BL170" s="693"/>
      <c r="BM170" s="693"/>
      <c r="BN170" s="252"/>
      <c r="BO170" s="693"/>
      <c r="BP170" s="693"/>
      <c r="BQ170" s="693"/>
      <c r="BR170" s="693"/>
      <c r="BS170" s="693"/>
      <c r="BT170" s="693"/>
      <c r="BU170" s="262"/>
      <c r="BX170" s="252"/>
    </row>
    <row r="171" spans="1:76" s="255" customFormat="1" ht="31.5" customHeight="1">
      <c r="A171" s="249"/>
      <c r="B171" s="249" t="s">
        <v>405</v>
      </c>
      <c r="C171" s="705" t="s">
        <v>444</v>
      </c>
      <c r="D171" s="705"/>
      <c r="E171" s="705"/>
      <c r="F171" s="705"/>
      <c r="G171" s="705"/>
      <c r="H171" s="705"/>
      <c r="I171" s="705"/>
      <c r="J171" s="705"/>
      <c r="K171" s="705"/>
      <c r="L171" s="705"/>
      <c r="M171" s="705"/>
      <c r="N171" s="705"/>
      <c r="O171" s="705"/>
      <c r="P171" s="705"/>
      <c r="Q171" s="705"/>
      <c r="R171" s="705"/>
      <c r="S171" s="249"/>
      <c r="T171" s="686"/>
      <c r="U171" s="686"/>
      <c r="V171" s="252"/>
      <c r="W171" s="706">
        <f>+W172+W173+W174</f>
        <v>4265230646</v>
      </c>
      <c r="X171" s="706"/>
      <c r="Y171" s="706"/>
      <c r="Z171" s="706"/>
      <c r="AA171" s="706"/>
      <c r="AB171" s="706"/>
      <c r="AC171" s="260"/>
      <c r="AD171" s="260"/>
      <c r="AE171" s="706">
        <f>+AE172+AE173+AE174</f>
        <v>4543317346</v>
      </c>
      <c r="AF171" s="706"/>
      <c r="AG171" s="706"/>
      <c r="AH171" s="706"/>
      <c r="AI171" s="706"/>
      <c r="AJ171" s="706"/>
      <c r="AK171" s="254"/>
      <c r="AL171" s="249"/>
      <c r="AM171" s="249"/>
      <c r="AN171" s="259" t="s">
        <v>28</v>
      </c>
      <c r="AO171" s="249"/>
      <c r="AP171" s="249"/>
      <c r="AQ171" s="249"/>
      <c r="AR171" s="249"/>
      <c r="AS171" s="249"/>
      <c r="AT171" s="249"/>
      <c r="AU171" s="249"/>
      <c r="AV171" s="249"/>
      <c r="AW171" s="249"/>
      <c r="AX171" s="249"/>
      <c r="AY171" s="249"/>
      <c r="AZ171" s="249"/>
      <c r="BA171" s="249"/>
      <c r="BB171" s="249"/>
      <c r="BC171" s="249"/>
      <c r="BD171" s="249"/>
      <c r="BE171" s="249"/>
      <c r="BF171" s="252"/>
      <c r="BG171" s="252"/>
      <c r="BH171" s="695"/>
      <c r="BI171" s="695"/>
      <c r="BJ171" s="695"/>
      <c r="BK171" s="695"/>
      <c r="BL171" s="695"/>
      <c r="BM171" s="695"/>
      <c r="BN171" s="252"/>
      <c r="BO171" s="695"/>
      <c r="BP171" s="695"/>
      <c r="BQ171" s="695"/>
      <c r="BR171" s="695"/>
      <c r="BS171" s="695"/>
      <c r="BT171" s="695"/>
      <c r="BU171" s="263"/>
      <c r="BX171" s="252"/>
    </row>
    <row r="172" spans="1:76" s="255" customFormat="1" ht="18.75" customHeight="1">
      <c r="A172" s="249"/>
      <c r="B172" s="249" t="s">
        <v>420</v>
      </c>
      <c r="C172" s="705" t="s">
        <v>607</v>
      </c>
      <c r="D172" s="705"/>
      <c r="E172" s="705"/>
      <c r="F172" s="705"/>
      <c r="G172" s="705"/>
      <c r="H172" s="705"/>
      <c r="I172" s="705"/>
      <c r="J172" s="705"/>
      <c r="K172" s="705"/>
      <c r="L172" s="705"/>
      <c r="M172" s="705"/>
      <c r="N172" s="705"/>
      <c r="O172" s="705"/>
      <c r="P172" s="280"/>
      <c r="Q172" s="280"/>
      <c r="R172" s="280"/>
      <c r="S172" s="249"/>
      <c r="T172" s="251"/>
      <c r="U172" s="251"/>
      <c r="V172" s="252"/>
      <c r="W172" s="706">
        <v>1077466965</v>
      </c>
      <c r="X172" s="706"/>
      <c r="Y172" s="706"/>
      <c r="Z172" s="706"/>
      <c r="AA172" s="706"/>
      <c r="AB172" s="706"/>
      <c r="AC172" s="260"/>
      <c r="AD172" s="260"/>
      <c r="AE172" s="706">
        <v>1077466965</v>
      </c>
      <c r="AF172" s="706"/>
      <c r="AG172" s="706"/>
      <c r="AH172" s="706"/>
      <c r="AI172" s="706"/>
      <c r="AJ172" s="706"/>
      <c r="AK172" s="254"/>
      <c r="AL172" s="249"/>
      <c r="AM172" s="249"/>
      <c r="AN172" s="259"/>
      <c r="AO172" s="249"/>
      <c r="AP172" s="249"/>
      <c r="AQ172" s="249"/>
      <c r="AR172" s="249"/>
      <c r="AS172" s="249"/>
      <c r="AT172" s="249"/>
      <c r="AU172" s="249"/>
      <c r="AV172" s="249"/>
      <c r="AW172" s="249"/>
      <c r="AX172" s="249"/>
      <c r="AY172" s="249"/>
      <c r="AZ172" s="249"/>
      <c r="BA172" s="249"/>
      <c r="BB172" s="249"/>
      <c r="BC172" s="249"/>
      <c r="BD172" s="249"/>
      <c r="BE172" s="249"/>
      <c r="BF172" s="252"/>
      <c r="BG172" s="252"/>
      <c r="BH172" s="263"/>
      <c r="BI172" s="263"/>
      <c r="BJ172" s="263"/>
      <c r="BK172" s="263"/>
      <c r="BL172" s="263"/>
      <c r="BM172" s="263"/>
      <c r="BN172" s="252"/>
      <c r="BO172" s="263"/>
      <c r="BP172" s="263"/>
      <c r="BQ172" s="263"/>
      <c r="BR172" s="263"/>
      <c r="BS172" s="263"/>
      <c r="BT172" s="263"/>
      <c r="BU172" s="263"/>
      <c r="BX172" s="252"/>
    </row>
    <row r="173" spans="1:76" s="255" customFormat="1" ht="19.5" customHeight="1">
      <c r="A173" s="249"/>
      <c r="B173" s="249" t="s">
        <v>420</v>
      </c>
      <c r="C173" s="705" t="s">
        <v>608</v>
      </c>
      <c r="D173" s="705"/>
      <c r="E173" s="705"/>
      <c r="F173" s="705"/>
      <c r="G173" s="705"/>
      <c r="H173" s="705"/>
      <c r="I173" s="705"/>
      <c r="J173" s="705"/>
      <c r="K173" s="705"/>
      <c r="L173" s="705"/>
      <c r="M173" s="705"/>
      <c r="N173" s="705"/>
      <c r="O173" s="705"/>
      <c r="P173" s="280"/>
      <c r="Q173" s="280"/>
      <c r="R173" s="280"/>
      <c r="S173" s="249"/>
      <c r="T173" s="251"/>
      <c r="U173" s="251"/>
      <c r="V173" s="252"/>
      <c r="W173" s="706">
        <v>886003555</v>
      </c>
      <c r="X173" s="706"/>
      <c r="Y173" s="706"/>
      <c r="Z173" s="706"/>
      <c r="AA173" s="706"/>
      <c r="AB173" s="706"/>
      <c r="AC173" s="260"/>
      <c r="AD173" s="260"/>
      <c r="AE173" s="706">
        <v>891003555</v>
      </c>
      <c r="AF173" s="706"/>
      <c r="AG173" s="706"/>
      <c r="AH173" s="706"/>
      <c r="AI173" s="706"/>
      <c r="AJ173" s="706"/>
      <c r="AK173" s="254"/>
      <c r="AL173" s="249"/>
      <c r="AM173" s="249"/>
      <c r="AN173" s="259"/>
      <c r="AO173" s="249"/>
      <c r="AP173" s="249"/>
      <c r="AQ173" s="249"/>
      <c r="AR173" s="249"/>
      <c r="AS173" s="249"/>
      <c r="AT173" s="249"/>
      <c r="AU173" s="249"/>
      <c r="AV173" s="249"/>
      <c r="AW173" s="249"/>
      <c r="AX173" s="249"/>
      <c r="AY173" s="249"/>
      <c r="AZ173" s="249"/>
      <c r="BA173" s="249"/>
      <c r="BB173" s="249"/>
      <c r="BC173" s="249"/>
      <c r="BD173" s="249"/>
      <c r="BE173" s="249"/>
      <c r="BF173" s="252"/>
      <c r="BG173" s="252"/>
      <c r="BH173" s="263"/>
      <c r="BI173" s="263"/>
      <c r="BJ173" s="263"/>
      <c r="BK173" s="263"/>
      <c r="BL173" s="263"/>
      <c r="BM173" s="263"/>
      <c r="BN173" s="252"/>
      <c r="BO173" s="263"/>
      <c r="BP173" s="263"/>
      <c r="BQ173" s="263"/>
      <c r="BR173" s="263"/>
      <c r="BS173" s="263"/>
      <c r="BT173" s="263"/>
      <c r="BU173" s="263"/>
      <c r="BX173" s="252"/>
    </row>
    <row r="174" spans="1:76" s="255" customFormat="1" ht="20.25" customHeight="1">
      <c r="A174" s="249"/>
      <c r="B174" s="249" t="s">
        <v>420</v>
      </c>
      <c r="C174" s="705" t="s">
        <v>609</v>
      </c>
      <c r="D174" s="705"/>
      <c r="E174" s="705"/>
      <c r="F174" s="705"/>
      <c r="G174" s="705"/>
      <c r="H174" s="705"/>
      <c r="I174" s="705"/>
      <c r="J174" s="705"/>
      <c r="K174" s="705"/>
      <c r="L174" s="705"/>
      <c r="M174" s="705"/>
      <c r="N174" s="705"/>
      <c r="O174" s="705"/>
      <c r="P174" s="280"/>
      <c r="Q174" s="280"/>
      <c r="R174" s="280"/>
      <c r="S174" s="249"/>
      <c r="T174" s="251"/>
      <c r="U174" s="251"/>
      <c r="V174" s="252"/>
      <c r="W174" s="706">
        <v>2301760126</v>
      </c>
      <c r="X174" s="706"/>
      <c r="Y174" s="706"/>
      <c r="Z174" s="706"/>
      <c r="AA174" s="706"/>
      <c r="AB174" s="706"/>
      <c r="AC174" s="260"/>
      <c r="AD174" s="260"/>
      <c r="AE174" s="706">
        <v>2574846826</v>
      </c>
      <c r="AF174" s="706"/>
      <c r="AG174" s="706"/>
      <c r="AH174" s="706"/>
      <c r="AI174" s="706"/>
      <c r="AJ174" s="706"/>
      <c r="AK174" s="254"/>
      <c r="AL174" s="249"/>
      <c r="AM174" s="249"/>
      <c r="AN174" s="259"/>
      <c r="AO174" s="249"/>
      <c r="AP174" s="249"/>
      <c r="AQ174" s="249"/>
      <c r="AR174" s="249"/>
      <c r="AS174" s="249"/>
      <c r="AT174" s="249"/>
      <c r="AU174" s="249"/>
      <c r="AV174" s="249"/>
      <c r="AW174" s="249"/>
      <c r="AX174" s="249"/>
      <c r="AY174" s="249"/>
      <c r="AZ174" s="249"/>
      <c r="BA174" s="249"/>
      <c r="BB174" s="249"/>
      <c r="BC174" s="249"/>
      <c r="BD174" s="249"/>
      <c r="BE174" s="249"/>
      <c r="BF174" s="252"/>
      <c r="BG174" s="252"/>
      <c r="BH174" s="263"/>
      <c r="BI174" s="263"/>
      <c r="BJ174" s="263"/>
      <c r="BK174" s="263"/>
      <c r="BL174" s="263"/>
      <c r="BM174" s="263"/>
      <c r="BN174" s="252"/>
      <c r="BO174" s="263"/>
      <c r="BP174" s="263"/>
      <c r="BQ174" s="263"/>
      <c r="BR174" s="263"/>
      <c r="BS174" s="263"/>
      <c r="BT174" s="263"/>
      <c r="BU174" s="263"/>
      <c r="BX174" s="252"/>
    </row>
    <row r="175" spans="1:76" s="255" customFormat="1" ht="18" customHeight="1">
      <c r="A175" s="249"/>
      <c r="B175" s="249" t="s">
        <v>405</v>
      </c>
      <c r="C175" s="259" t="s">
        <v>445</v>
      </c>
      <c r="D175" s="249"/>
      <c r="E175" s="249"/>
      <c r="F175" s="249"/>
      <c r="G175" s="249"/>
      <c r="H175" s="249"/>
      <c r="I175" s="249"/>
      <c r="J175" s="249"/>
      <c r="K175" s="249"/>
      <c r="L175" s="249"/>
      <c r="M175" s="249"/>
      <c r="N175" s="249"/>
      <c r="O175" s="249"/>
      <c r="P175" s="249"/>
      <c r="Q175" s="249"/>
      <c r="R175" s="249"/>
      <c r="S175" s="249"/>
      <c r="T175" s="686"/>
      <c r="U175" s="686"/>
      <c r="V175" s="252"/>
      <c r="W175" s="694">
        <f>6452087292-W172-W173-W174</f>
        <v>2186856646</v>
      </c>
      <c r="X175" s="694"/>
      <c r="Y175" s="694"/>
      <c r="Z175" s="694"/>
      <c r="AA175" s="694"/>
      <c r="AB175" s="694"/>
      <c r="AC175" s="260"/>
      <c r="AD175" s="260"/>
      <c r="AE175" s="694">
        <f>6854300882-AE172-AE173-AE174</f>
        <v>2310983536</v>
      </c>
      <c r="AF175" s="694"/>
      <c r="AG175" s="694"/>
      <c r="AH175" s="694"/>
      <c r="AI175" s="694"/>
      <c r="AJ175" s="694"/>
      <c r="AK175" s="254"/>
      <c r="AL175" s="249"/>
      <c r="AM175" s="249"/>
      <c r="AN175" s="259" t="s">
        <v>30</v>
      </c>
      <c r="AO175" s="249"/>
      <c r="AP175" s="249"/>
      <c r="AQ175" s="249"/>
      <c r="AR175" s="249"/>
      <c r="AS175" s="249"/>
      <c r="AT175" s="249"/>
      <c r="AU175" s="249"/>
      <c r="AV175" s="249"/>
      <c r="AW175" s="249"/>
      <c r="AX175" s="249"/>
      <c r="AY175" s="249"/>
      <c r="AZ175" s="249"/>
      <c r="BA175" s="249"/>
      <c r="BB175" s="249"/>
      <c r="BC175" s="249"/>
      <c r="BD175" s="249"/>
      <c r="BE175" s="249"/>
      <c r="BF175" s="252"/>
      <c r="BG175" s="252"/>
      <c r="BH175" s="695"/>
      <c r="BI175" s="695"/>
      <c r="BJ175" s="695"/>
      <c r="BK175" s="695"/>
      <c r="BL175" s="695"/>
      <c r="BM175" s="695"/>
      <c r="BN175" s="252"/>
      <c r="BO175" s="695"/>
      <c r="BP175" s="695"/>
      <c r="BQ175" s="695"/>
      <c r="BR175" s="695"/>
      <c r="BS175" s="695"/>
      <c r="BT175" s="695"/>
      <c r="BU175" s="263"/>
      <c r="BX175" s="252"/>
    </row>
    <row r="176" spans="1:76" s="255" customFormat="1" ht="29.25" customHeight="1">
      <c r="A176" s="249"/>
      <c r="B176" s="249" t="s">
        <v>423</v>
      </c>
      <c r="C176" s="707" t="s">
        <v>446</v>
      </c>
      <c r="D176" s="707"/>
      <c r="E176" s="707"/>
      <c r="F176" s="707"/>
      <c r="G176" s="707"/>
      <c r="H176" s="707"/>
      <c r="I176" s="707"/>
      <c r="J176" s="707"/>
      <c r="K176" s="707"/>
      <c r="L176" s="707"/>
      <c r="M176" s="707"/>
      <c r="N176" s="707"/>
      <c r="O176" s="707"/>
      <c r="P176" s="707"/>
      <c r="Q176" s="707"/>
      <c r="R176" s="707"/>
      <c r="S176" s="250"/>
      <c r="T176" s="686"/>
      <c r="U176" s="686"/>
      <c r="V176" s="250"/>
      <c r="W176" s="708"/>
      <c r="X176" s="708"/>
      <c r="Y176" s="708"/>
      <c r="Z176" s="708"/>
      <c r="AA176" s="708"/>
      <c r="AB176" s="708"/>
      <c r="AC176" s="279"/>
      <c r="AD176" s="279"/>
      <c r="AE176" s="708"/>
      <c r="AF176" s="708"/>
      <c r="AG176" s="708"/>
      <c r="AH176" s="708"/>
      <c r="AI176" s="708"/>
      <c r="AJ176" s="708"/>
      <c r="AK176" s="254"/>
      <c r="AL176" s="249"/>
      <c r="AM176" s="249"/>
      <c r="AN176" s="252" t="s">
        <v>32</v>
      </c>
      <c r="AO176" s="252"/>
      <c r="AP176" s="252"/>
      <c r="AQ176" s="252"/>
      <c r="AR176" s="252"/>
      <c r="AS176" s="252"/>
      <c r="AT176" s="252"/>
      <c r="AU176" s="252"/>
      <c r="AV176" s="252"/>
      <c r="AW176" s="252"/>
      <c r="AX176" s="252"/>
      <c r="AY176" s="252"/>
      <c r="AZ176" s="252"/>
      <c r="BA176" s="252"/>
      <c r="BB176" s="252"/>
      <c r="BC176" s="252"/>
      <c r="BD176" s="252"/>
      <c r="BE176" s="252"/>
      <c r="BF176" s="252"/>
      <c r="BG176" s="252"/>
      <c r="BH176" s="695">
        <f>SUBTOTAL(9,BH177:BM177)</f>
        <v>0</v>
      </c>
      <c r="BI176" s="695"/>
      <c r="BJ176" s="695"/>
      <c r="BK176" s="695"/>
      <c r="BL176" s="695"/>
      <c r="BM176" s="695"/>
      <c r="BN176" s="252"/>
      <c r="BO176" s="695">
        <f>SUBTOTAL(9,BO177:BT177)</f>
        <v>0</v>
      </c>
      <c r="BP176" s="695"/>
      <c r="BQ176" s="695"/>
      <c r="BR176" s="695"/>
      <c r="BS176" s="695"/>
      <c r="BT176" s="695"/>
      <c r="BU176" s="263"/>
      <c r="BX176" s="252"/>
    </row>
    <row r="177" spans="1:75" s="252" customFormat="1" ht="18" customHeight="1" outlineLevel="1">
      <c r="A177" s="249"/>
      <c r="B177" s="249"/>
      <c r="C177" s="281"/>
      <c r="T177" s="709"/>
      <c r="U177" s="709"/>
      <c r="W177" s="710"/>
      <c r="X177" s="710"/>
      <c r="Y177" s="710"/>
      <c r="Z177" s="710"/>
      <c r="AA177" s="710"/>
      <c r="AB177" s="710"/>
      <c r="AC177" s="260"/>
      <c r="AD177" s="260"/>
      <c r="AE177" s="710"/>
      <c r="AF177" s="710"/>
      <c r="AG177" s="710"/>
      <c r="AH177" s="710"/>
      <c r="AI177" s="710"/>
      <c r="AJ177" s="710"/>
      <c r="AK177" s="254"/>
      <c r="AL177" s="249"/>
      <c r="AM177" s="249"/>
      <c r="AN177" s="281" t="s">
        <v>33</v>
      </c>
      <c r="BH177" s="711"/>
      <c r="BI177" s="711"/>
      <c r="BJ177" s="711"/>
      <c r="BK177" s="711"/>
      <c r="BL177" s="711"/>
      <c r="BM177" s="711"/>
      <c r="BO177" s="711"/>
      <c r="BP177" s="711"/>
      <c r="BQ177" s="711"/>
      <c r="BR177" s="711"/>
      <c r="BS177" s="711"/>
      <c r="BT177" s="711"/>
      <c r="BU177" s="283"/>
      <c r="BV177" s="255"/>
      <c r="BW177" s="255"/>
    </row>
    <row r="178" spans="1:75" s="252" customFormat="1" ht="18" customHeight="1" thickBot="1">
      <c r="A178" s="249"/>
      <c r="B178" s="249"/>
      <c r="C178" s="687" t="s">
        <v>17</v>
      </c>
      <c r="D178" s="687"/>
      <c r="E178" s="687"/>
      <c r="F178" s="687"/>
      <c r="G178" s="687"/>
      <c r="H178" s="687"/>
      <c r="I178" s="687"/>
      <c r="J178" s="687"/>
      <c r="K178" s="687"/>
      <c r="L178" s="687"/>
      <c r="M178" s="687"/>
      <c r="N178" s="687"/>
      <c r="O178" s="687"/>
      <c r="P178" s="687"/>
      <c r="Q178" s="687"/>
      <c r="R178" s="687"/>
      <c r="S178" s="687"/>
      <c r="T178" s="264"/>
      <c r="U178" s="265"/>
      <c r="W178" s="696">
        <f>+W170+W176</f>
        <v>6452087292</v>
      </c>
      <c r="X178" s="696"/>
      <c r="Y178" s="696"/>
      <c r="Z178" s="696"/>
      <c r="AA178" s="696"/>
      <c r="AB178" s="696"/>
      <c r="AC178" s="260"/>
      <c r="AD178" s="260"/>
      <c r="AE178" s="696">
        <f>+AE170+AE176</f>
        <v>6854300882</v>
      </c>
      <c r="AF178" s="696"/>
      <c r="AG178" s="696"/>
      <c r="AH178" s="696"/>
      <c r="AI178" s="696"/>
      <c r="AJ178" s="696"/>
      <c r="AK178" s="254"/>
      <c r="AL178" s="249"/>
      <c r="AM178" s="249"/>
      <c r="AN178" s="249" t="s">
        <v>18</v>
      </c>
      <c r="AO178" s="249"/>
      <c r="AP178" s="249"/>
      <c r="AQ178" s="249"/>
      <c r="AR178" s="249"/>
      <c r="AS178" s="249"/>
      <c r="AT178" s="249"/>
      <c r="AU178" s="249"/>
      <c r="AV178" s="249"/>
      <c r="AW178" s="249"/>
      <c r="AX178" s="249"/>
      <c r="AY178" s="249"/>
      <c r="AZ178" s="249"/>
      <c r="BA178" s="249"/>
      <c r="BB178" s="249"/>
      <c r="BC178" s="249"/>
      <c r="BD178" s="249"/>
      <c r="BE178" s="249"/>
      <c r="BH178" s="697">
        <f>SUBTOTAL(9,BH170:BM177)</f>
        <v>0</v>
      </c>
      <c r="BI178" s="697"/>
      <c r="BJ178" s="697"/>
      <c r="BK178" s="697"/>
      <c r="BL178" s="697"/>
      <c r="BM178" s="697"/>
      <c r="BO178" s="697">
        <f>SUBTOTAL(9,BO170:BT177)</f>
        <v>0</v>
      </c>
      <c r="BP178" s="697"/>
      <c r="BQ178" s="697"/>
      <c r="BR178" s="697"/>
      <c r="BS178" s="697"/>
      <c r="BT178" s="697"/>
      <c r="BU178" s="267"/>
      <c r="BV178" s="268"/>
      <c r="BW178" s="268"/>
    </row>
    <row r="179" spans="1:75" s="252" customFormat="1" ht="18" customHeight="1" thickTop="1">
      <c r="A179" s="249"/>
      <c r="B179" s="249"/>
      <c r="T179" s="265"/>
      <c r="U179" s="265"/>
      <c r="AK179" s="254"/>
      <c r="AL179" s="249"/>
      <c r="AM179" s="249"/>
      <c r="BV179" s="255"/>
      <c r="BW179" s="255"/>
    </row>
    <row r="180" spans="1:75" s="252" customFormat="1" ht="18" customHeight="1">
      <c r="A180" s="249">
        <v>4</v>
      </c>
      <c r="B180" s="249" t="s">
        <v>8</v>
      </c>
      <c r="C180" s="250" t="s">
        <v>447</v>
      </c>
      <c r="D180" s="250"/>
      <c r="E180" s="250"/>
      <c r="F180" s="250"/>
      <c r="G180" s="250"/>
      <c r="H180" s="250"/>
      <c r="I180" s="250"/>
      <c r="J180" s="250"/>
      <c r="K180" s="250"/>
      <c r="L180" s="250"/>
      <c r="M180" s="250"/>
      <c r="N180" s="250"/>
      <c r="O180" s="250"/>
      <c r="P180" s="250"/>
      <c r="Q180" s="250"/>
      <c r="R180" s="250"/>
      <c r="S180" s="250"/>
      <c r="T180" s="687" t="s">
        <v>135</v>
      </c>
      <c r="U180" s="687"/>
      <c r="V180" s="687"/>
      <c r="W180" s="687"/>
      <c r="X180" s="687"/>
      <c r="Y180" s="687"/>
      <c r="Z180" s="687"/>
      <c r="AA180" s="687"/>
      <c r="AB180" s="687"/>
      <c r="AC180" s="688" t="s">
        <v>195</v>
      </c>
      <c r="AD180" s="688"/>
      <c r="AE180" s="688"/>
      <c r="AF180" s="688"/>
      <c r="AG180" s="688"/>
      <c r="AH180" s="688"/>
      <c r="AI180" s="688"/>
      <c r="AJ180" s="688"/>
      <c r="AK180" s="254"/>
      <c r="AL180" s="249">
        <v>3</v>
      </c>
      <c r="AM180" s="249" t="s">
        <v>8</v>
      </c>
      <c r="AN180" s="250" t="s">
        <v>35</v>
      </c>
      <c r="AO180" s="250"/>
      <c r="AP180" s="250"/>
      <c r="AQ180" s="250"/>
      <c r="AR180" s="250"/>
      <c r="AS180" s="250"/>
      <c r="AT180" s="250"/>
      <c r="AU180" s="250"/>
      <c r="AV180" s="250"/>
      <c r="AW180" s="250"/>
      <c r="AX180" s="250"/>
      <c r="AY180" s="250"/>
      <c r="AZ180" s="250"/>
      <c r="BA180" s="250"/>
      <c r="BB180" s="250"/>
      <c r="BC180" s="250"/>
      <c r="BD180" s="250"/>
      <c r="BE180" s="250"/>
      <c r="BV180" s="255"/>
      <c r="BW180" s="255"/>
    </row>
    <row r="181" spans="1:75" s="252" customFormat="1" ht="18" customHeight="1">
      <c r="A181" s="249"/>
      <c r="B181" s="249"/>
      <c r="C181" s="256"/>
      <c r="D181" s="256"/>
      <c r="E181" s="256"/>
      <c r="F181" s="256"/>
      <c r="G181" s="256"/>
      <c r="H181" s="256"/>
      <c r="I181" s="256"/>
      <c r="J181" s="256"/>
      <c r="K181" s="256"/>
      <c r="L181" s="256"/>
      <c r="M181" s="256"/>
      <c r="N181" s="256"/>
      <c r="O181" s="256"/>
      <c r="P181" s="256"/>
      <c r="Q181" s="256"/>
      <c r="R181" s="256"/>
      <c r="S181" s="256"/>
      <c r="T181" s="712" t="s">
        <v>22</v>
      </c>
      <c r="U181" s="712"/>
      <c r="V181" s="712"/>
      <c r="W181" s="712"/>
      <c r="X181" s="712"/>
      <c r="Y181" s="712" t="s">
        <v>434</v>
      </c>
      <c r="Z181" s="712"/>
      <c r="AA181" s="712"/>
      <c r="AB181" s="712"/>
      <c r="AC181" s="712" t="s">
        <v>22</v>
      </c>
      <c r="AD181" s="712"/>
      <c r="AE181" s="712"/>
      <c r="AF181" s="712"/>
      <c r="AG181" s="712"/>
      <c r="AH181" s="712" t="s">
        <v>434</v>
      </c>
      <c r="AI181" s="712"/>
      <c r="AJ181" s="712"/>
      <c r="AK181" s="254"/>
      <c r="AL181" s="249"/>
      <c r="AM181" s="249"/>
      <c r="AN181" s="256"/>
      <c r="AO181" s="256"/>
      <c r="AP181" s="256"/>
      <c r="AQ181" s="256"/>
      <c r="AR181" s="256"/>
      <c r="AS181" s="256"/>
      <c r="AT181" s="256"/>
      <c r="AU181" s="256"/>
      <c r="AV181" s="256"/>
      <c r="AW181" s="256"/>
      <c r="AX181" s="256"/>
      <c r="AY181" s="256"/>
      <c r="AZ181" s="256"/>
      <c r="BA181" s="256"/>
      <c r="BB181" s="256"/>
      <c r="BC181" s="256"/>
      <c r="BD181" s="256"/>
      <c r="BE181" s="256"/>
      <c r="BH181" s="258"/>
      <c r="BI181" s="258"/>
      <c r="BJ181" s="258"/>
      <c r="BK181" s="258"/>
      <c r="BL181" s="258"/>
      <c r="BM181" s="258"/>
      <c r="BO181" s="258"/>
      <c r="BP181" s="258"/>
      <c r="BQ181" s="258"/>
      <c r="BR181" s="258"/>
      <c r="BS181" s="258"/>
      <c r="BT181" s="258"/>
      <c r="BU181" s="258"/>
      <c r="BV181" s="255"/>
      <c r="BW181" s="255"/>
    </row>
    <row r="182" spans="1:75" s="252" customFormat="1" ht="18" customHeight="1">
      <c r="A182" s="249"/>
      <c r="B182" s="249" t="s">
        <v>414</v>
      </c>
      <c r="C182" s="259" t="s">
        <v>426</v>
      </c>
      <c r="D182" s="249"/>
      <c r="E182" s="249"/>
      <c r="F182" s="249"/>
      <c r="G182" s="249"/>
      <c r="H182" s="249"/>
      <c r="I182" s="249"/>
      <c r="J182" s="249"/>
      <c r="K182" s="249"/>
      <c r="L182" s="249"/>
      <c r="M182" s="249"/>
      <c r="N182" s="249"/>
      <c r="O182" s="249"/>
      <c r="P182" s="249"/>
      <c r="Q182" s="249"/>
      <c r="R182" s="249"/>
      <c r="S182" s="249"/>
      <c r="T182" s="713">
        <f>+T183+T184+T185+T186+T187+T188</f>
        <v>4139492411.1</v>
      </c>
      <c r="U182" s="713"/>
      <c r="V182" s="713"/>
      <c r="W182" s="713">
        <f>+SUM(W183:Y188)</f>
        <v>1871189375</v>
      </c>
      <c r="X182" s="713"/>
      <c r="Y182" s="714">
        <f>+Y183+Y184+Y185+Y186+Y187+Y188</f>
        <v>1871189375</v>
      </c>
      <c r="Z182" s="714">
        <f>+SUM(Z183:AB188)</f>
        <v>0</v>
      </c>
      <c r="AA182" s="714"/>
      <c r="AB182" s="714"/>
      <c r="AC182" s="713">
        <f>+AC183+AC184+AC185+AC186+AC187+AC188</f>
        <v>4104459195.1</v>
      </c>
      <c r="AD182" s="713"/>
      <c r="AE182" s="713"/>
      <c r="AF182" s="713">
        <f>+SUM(AF183:AH188)</f>
        <v>1879896050</v>
      </c>
      <c r="AG182" s="713"/>
      <c r="AH182" s="715">
        <f>+AH183+AH184+AH185+AH186+AH187+AH188</f>
        <v>1879896050</v>
      </c>
      <c r="AI182" s="715"/>
      <c r="AJ182" s="715"/>
      <c r="AK182" s="254"/>
      <c r="AL182" s="249"/>
      <c r="AM182" s="249"/>
      <c r="AN182" s="259" t="s">
        <v>36</v>
      </c>
      <c r="AO182" s="249"/>
      <c r="AP182" s="249"/>
      <c r="AQ182" s="249"/>
      <c r="AR182" s="249"/>
      <c r="AS182" s="249"/>
      <c r="AT182" s="249"/>
      <c r="AU182" s="249"/>
      <c r="AV182" s="249"/>
      <c r="AW182" s="249"/>
      <c r="AX182" s="249"/>
      <c r="AY182" s="249"/>
      <c r="AZ182" s="249"/>
      <c r="BA182" s="249"/>
      <c r="BB182" s="249"/>
      <c r="BC182" s="249"/>
      <c r="BD182" s="249"/>
      <c r="BE182" s="249"/>
      <c r="BH182" s="693"/>
      <c r="BI182" s="693"/>
      <c r="BJ182" s="693"/>
      <c r="BK182" s="693"/>
      <c r="BL182" s="693"/>
      <c r="BM182" s="693"/>
      <c r="BO182" s="693"/>
      <c r="BP182" s="693"/>
      <c r="BQ182" s="693"/>
      <c r="BR182" s="693"/>
      <c r="BS182" s="693"/>
      <c r="BT182" s="693"/>
      <c r="BU182" s="262"/>
      <c r="BV182" s="255"/>
      <c r="BW182" s="255"/>
    </row>
    <row r="183" spans="1:75" s="252" customFormat="1" ht="18" customHeight="1">
      <c r="A183" s="249"/>
      <c r="B183" s="249" t="s">
        <v>405</v>
      </c>
      <c r="C183" s="259" t="s">
        <v>448</v>
      </c>
      <c r="D183" s="249"/>
      <c r="E183" s="249"/>
      <c r="F183" s="249"/>
      <c r="G183" s="249"/>
      <c r="H183" s="249"/>
      <c r="I183" s="249"/>
      <c r="J183" s="249"/>
      <c r="K183" s="249"/>
      <c r="L183" s="249"/>
      <c r="M183" s="249"/>
      <c r="N183" s="249"/>
      <c r="O183" s="249"/>
      <c r="P183" s="249"/>
      <c r="Q183" s="249"/>
      <c r="R183" s="249"/>
      <c r="S183" s="249"/>
      <c r="T183" s="713"/>
      <c r="U183" s="713"/>
      <c r="V183" s="713"/>
      <c r="W183" s="713"/>
      <c r="X183" s="713"/>
      <c r="Y183" s="713"/>
      <c r="Z183" s="713"/>
      <c r="AA183" s="713"/>
      <c r="AB183" s="713"/>
      <c r="AC183" s="713"/>
      <c r="AD183" s="713"/>
      <c r="AE183" s="713"/>
      <c r="AF183" s="713"/>
      <c r="AG183" s="713"/>
      <c r="AH183" s="716"/>
      <c r="AI183" s="716"/>
      <c r="AJ183" s="716"/>
      <c r="AK183" s="254"/>
      <c r="AL183" s="249"/>
      <c r="AM183" s="249"/>
      <c r="AN183" s="259" t="s">
        <v>38</v>
      </c>
      <c r="AO183" s="249"/>
      <c r="AP183" s="249"/>
      <c r="AQ183" s="249"/>
      <c r="AR183" s="249"/>
      <c r="AS183" s="249"/>
      <c r="AT183" s="249"/>
      <c r="AU183" s="249"/>
      <c r="AV183" s="249"/>
      <c r="AW183" s="249"/>
      <c r="AX183" s="249"/>
      <c r="AY183" s="249"/>
      <c r="AZ183" s="249"/>
      <c r="BA183" s="249"/>
      <c r="BB183" s="249"/>
      <c r="BC183" s="249"/>
      <c r="BD183" s="249"/>
      <c r="BE183" s="249"/>
      <c r="BH183" s="695"/>
      <c r="BI183" s="695"/>
      <c r="BJ183" s="695"/>
      <c r="BK183" s="695"/>
      <c r="BL183" s="695"/>
      <c r="BM183" s="695"/>
      <c r="BO183" s="695"/>
      <c r="BP183" s="695"/>
      <c r="BQ183" s="695"/>
      <c r="BR183" s="695"/>
      <c r="BS183" s="695"/>
      <c r="BT183" s="695"/>
      <c r="BU183" s="263"/>
      <c r="BV183" s="255"/>
      <c r="BW183" s="255"/>
    </row>
    <row r="184" spans="1:75" s="252" customFormat="1" ht="18" customHeight="1">
      <c r="A184" s="249"/>
      <c r="B184" s="249" t="s">
        <v>405</v>
      </c>
      <c r="C184" s="259" t="s">
        <v>449</v>
      </c>
      <c r="D184" s="249"/>
      <c r="E184" s="249"/>
      <c r="F184" s="249"/>
      <c r="G184" s="249"/>
      <c r="H184" s="249"/>
      <c r="I184" s="249"/>
      <c r="J184" s="249"/>
      <c r="K184" s="249"/>
      <c r="L184" s="249"/>
      <c r="M184" s="249"/>
      <c r="N184" s="249"/>
      <c r="O184" s="249"/>
      <c r="P184" s="249"/>
      <c r="Q184" s="249"/>
      <c r="R184" s="249"/>
      <c r="S184" s="249"/>
      <c r="T184" s="713"/>
      <c r="U184" s="713"/>
      <c r="V184" s="713"/>
      <c r="W184" s="713"/>
      <c r="X184" s="713"/>
      <c r="Y184" s="713"/>
      <c r="Z184" s="713"/>
      <c r="AA184" s="713"/>
      <c r="AB184" s="713"/>
      <c r="AC184" s="713"/>
      <c r="AD184" s="713"/>
      <c r="AE184" s="713"/>
      <c r="AF184" s="713"/>
      <c r="AG184" s="713"/>
      <c r="AH184" s="716"/>
      <c r="AI184" s="716"/>
      <c r="AJ184" s="716"/>
      <c r="AK184" s="254"/>
      <c r="AL184" s="249"/>
      <c r="AM184" s="249"/>
      <c r="AN184" s="259" t="s">
        <v>40</v>
      </c>
      <c r="AO184" s="249"/>
      <c r="AP184" s="249"/>
      <c r="AQ184" s="249"/>
      <c r="AR184" s="249"/>
      <c r="AS184" s="249"/>
      <c r="AT184" s="249"/>
      <c r="AU184" s="249"/>
      <c r="AV184" s="249"/>
      <c r="AW184" s="249"/>
      <c r="AX184" s="249"/>
      <c r="AY184" s="249"/>
      <c r="AZ184" s="249"/>
      <c r="BA184" s="249"/>
      <c r="BB184" s="249"/>
      <c r="BC184" s="249"/>
      <c r="BD184" s="249"/>
      <c r="BE184" s="249"/>
      <c r="BH184" s="695"/>
      <c r="BI184" s="695"/>
      <c r="BJ184" s="695"/>
      <c r="BK184" s="695"/>
      <c r="BL184" s="695"/>
      <c r="BM184" s="695"/>
      <c r="BO184" s="695"/>
      <c r="BP184" s="695"/>
      <c r="BQ184" s="695"/>
      <c r="BR184" s="695"/>
      <c r="BS184" s="695"/>
      <c r="BT184" s="695"/>
      <c r="BU184" s="263"/>
      <c r="BV184" s="255"/>
      <c r="BW184" s="255"/>
    </row>
    <row r="185" spans="1:75" s="252" customFormat="1" ht="18" customHeight="1">
      <c r="A185" s="249"/>
      <c r="B185" s="249" t="s">
        <v>405</v>
      </c>
      <c r="C185" s="252" t="s">
        <v>29</v>
      </c>
      <c r="T185" s="713"/>
      <c r="U185" s="713"/>
      <c r="V185" s="713"/>
      <c r="W185" s="713"/>
      <c r="X185" s="713"/>
      <c r="Y185" s="713"/>
      <c r="Z185" s="713"/>
      <c r="AA185" s="713"/>
      <c r="AB185" s="713"/>
      <c r="AC185" s="713"/>
      <c r="AD185" s="713"/>
      <c r="AE185" s="713"/>
      <c r="AF185" s="713"/>
      <c r="AG185" s="713"/>
      <c r="AH185" s="716"/>
      <c r="AI185" s="716"/>
      <c r="AJ185" s="716"/>
      <c r="AK185" s="254"/>
      <c r="AL185" s="249"/>
      <c r="AM185" s="249"/>
      <c r="AN185" s="252" t="s">
        <v>42</v>
      </c>
      <c r="BH185" s="695"/>
      <c r="BI185" s="695"/>
      <c r="BJ185" s="695"/>
      <c r="BK185" s="695"/>
      <c r="BL185" s="695"/>
      <c r="BM185" s="695"/>
      <c r="BO185" s="695"/>
      <c r="BP185" s="695"/>
      <c r="BQ185" s="695"/>
      <c r="BR185" s="695"/>
      <c r="BS185" s="695"/>
      <c r="BT185" s="695"/>
      <c r="BU185" s="263"/>
      <c r="BV185" s="255"/>
      <c r="BW185" s="255"/>
    </row>
    <row r="186" spans="1:75" s="252" customFormat="1" ht="18" customHeight="1">
      <c r="A186" s="249"/>
      <c r="B186" s="249" t="s">
        <v>405</v>
      </c>
      <c r="C186" s="252" t="s">
        <v>450</v>
      </c>
      <c r="T186" s="713"/>
      <c r="U186" s="713"/>
      <c r="V186" s="713"/>
      <c r="W186" s="713"/>
      <c r="X186" s="713"/>
      <c r="Y186" s="713"/>
      <c r="Z186" s="713"/>
      <c r="AA186" s="713"/>
      <c r="AB186" s="713"/>
      <c r="AC186" s="713"/>
      <c r="AD186" s="713"/>
      <c r="AE186" s="713"/>
      <c r="AF186" s="713"/>
      <c r="AG186" s="713"/>
      <c r="AH186" s="716"/>
      <c r="AI186" s="716"/>
      <c r="AJ186" s="716"/>
      <c r="AK186" s="254"/>
      <c r="AL186" s="249"/>
      <c r="AM186" s="249"/>
      <c r="AN186" s="252" t="s">
        <v>44</v>
      </c>
      <c r="BH186" s="695"/>
      <c r="BI186" s="695"/>
      <c r="BJ186" s="695"/>
      <c r="BK186" s="695"/>
      <c r="BL186" s="695"/>
      <c r="BM186" s="695"/>
      <c r="BO186" s="695"/>
      <c r="BP186" s="695"/>
      <c r="BQ186" s="695"/>
      <c r="BR186" s="695"/>
      <c r="BS186" s="695"/>
      <c r="BT186" s="695"/>
      <c r="BU186" s="263"/>
      <c r="BV186" s="255"/>
      <c r="BW186" s="255"/>
    </row>
    <row r="187" spans="1:75" s="252" customFormat="1" ht="18" customHeight="1">
      <c r="A187" s="249"/>
      <c r="B187" s="249" t="s">
        <v>405</v>
      </c>
      <c r="C187" s="252" t="s">
        <v>451</v>
      </c>
      <c r="T187" s="713"/>
      <c r="U187" s="713"/>
      <c r="V187" s="713"/>
      <c r="W187" s="713"/>
      <c r="X187" s="713"/>
      <c r="Y187" s="713"/>
      <c r="Z187" s="713"/>
      <c r="AA187" s="713"/>
      <c r="AB187" s="713"/>
      <c r="AC187" s="713"/>
      <c r="AD187" s="713"/>
      <c r="AE187" s="713"/>
      <c r="AF187" s="713"/>
      <c r="AG187" s="713"/>
      <c r="AH187" s="716"/>
      <c r="AI187" s="716"/>
      <c r="AJ187" s="716"/>
      <c r="AK187" s="254"/>
      <c r="AL187" s="249"/>
      <c r="AM187" s="249"/>
      <c r="AN187" s="252" t="s">
        <v>46</v>
      </c>
      <c r="BH187" s="695"/>
      <c r="BI187" s="695"/>
      <c r="BJ187" s="695"/>
      <c r="BK187" s="695"/>
      <c r="BL187" s="695"/>
      <c r="BM187" s="695"/>
      <c r="BO187" s="695"/>
      <c r="BP187" s="695"/>
      <c r="BQ187" s="695"/>
      <c r="BR187" s="695"/>
      <c r="BS187" s="695"/>
      <c r="BT187" s="695"/>
      <c r="BU187" s="263"/>
      <c r="BV187" s="255"/>
      <c r="BW187" s="255"/>
    </row>
    <row r="188" spans="1:75" s="252" customFormat="1" ht="18" customHeight="1" outlineLevel="1">
      <c r="A188" s="249"/>
      <c r="B188" s="249" t="s">
        <v>405</v>
      </c>
      <c r="C188" s="252" t="s">
        <v>31</v>
      </c>
      <c r="T188" s="713">
        <f>3557451462+582040949.1</f>
        <v>4139492411.1</v>
      </c>
      <c r="U188" s="713"/>
      <c r="V188" s="713"/>
      <c r="W188" s="713">
        <f>'[1]lien ket'!F42</f>
        <v>0</v>
      </c>
      <c r="X188" s="713"/>
      <c r="Y188" s="713">
        <v>1871189375</v>
      </c>
      <c r="Z188" s="713"/>
      <c r="AA188" s="713"/>
      <c r="AB188" s="713"/>
      <c r="AC188" s="713">
        <f>3444979043+659480152.1</f>
        <v>4104459195.1</v>
      </c>
      <c r="AD188" s="713"/>
      <c r="AE188" s="713">
        <f>'[1]lien ket'!J42</f>
        <v>0</v>
      </c>
      <c r="AF188" s="713"/>
      <c r="AG188" s="713"/>
      <c r="AH188" s="717">
        <v>1879896050</v>
      </c>
      <c r="AI188" s="717"/>
      <c r="AJ188" s="717"/>
      <c r="AK188" s="254"/>
      <c r="AL188" s="249"/>
      <c r="AM188" s="249"/>
      <c r="AN188" s="252" t="s">
        <v>47</v>
      </c>
      <c r="BH188" s="718"/>
      <c r="BI188" s="718"/>
      <c r="BJ188" s="718"/>
      <c r="BK188" s="718"/>
      <c r="BL188" s="718"/>
      <c r="BM188" s="718"/>
      <c r="BO188" s="718"/>
      <c r="BP188" s="718"/>
      <c r="BQ188" s="718"/>
      <c r="BR188" s="718"/>
      <c r="BS188" s="718"/>
      <c r="BT188" s="718"/>
      <c r="BU188" s="262"/>
      <c r="BV188" s="255"/>
      <c r="BW188" s="255"/>
    </row>
    <row r="189" spans="1:75" s="252" customFormat="1" ht="18" customHeight="1" outlineLevel="1">
      <c r="A189" s="249"/>
      <c r="B189" s="249" t="s">
        <v>423</v>
      </c>
      <c r="C189" s="252" t="s">
        <v>431</v>
      </c>
      <c r="T189" s="713"/>
      <c r="U189" s="713"/>
      <c r="V189" s="713"/>
      <c r="W189" s="713">
        <f>+SUM(W190:Y195)</f>
        <v>0</v>
      </c>
      <c r="X189" s="713"/>
      <c r="Y189" s="713"/>
      <c r="Z189" s="713">
        <f>+SUM(Z190:AB195)</f>
        <v>0</v>
      </c>
      <c r="AA189" s="713"/>
      <c r="AB189" s="713"/>
      <c r="AC189" s="713"/>
      <c r="AD189" s="713"/>
      <c r="AE189" s="713">
        <f>+SUM(AE190:AG195)</f>
        <v>0</v>
      </c>
      <c r="AF189" s="713"/>
      <c r="AG189" s="713"/>
      <c r="AH189" s="716">
        <f>+SUM(AH190:AJ195)</f>
        <v>0</v>
      </c>
      <c r="AI189" s="716"/>
      <c r="AJ189" s="716"/>
      <c r="AK189" s="254"/>
      <c r="AL189" s="249"/>
      <c r="AM189" s="249"/>
      <c r="BH189" s="262"/>
      <c r="BI189" s="262"/>
      <c r="BJ189" s="262"/>
      <c r="BK189" s="262"/>
      <c r="BL189" s="262"/>
      <c r="BM189" s="262"/>
      <c r="BO189" s="262"/>
      <c r="BP189" s="262"/>
      <c r="BQ189" s="262"/>
      <c r="BR189" s="262"/>
      <c r="BS189" s="262"/>
      <c r="BT189" s="262"/>
      <c r="BU189" s="262"/>
      <c r="BV189" s="255"/>
      <c r="BW189" s="255"/>
    </row>
    <row r="190" spans="1:75" s="252" customFormat="1" ht="18" customHeight="1" outlineLevel="1">
      <c r="A190" s="249"/>
      <c r="B190" s="249" t="s">
        <v>405</v>
      </c>
      <c r="C190" s="259" t="s">
        <v>448</v>
      </c>
      <c r="D190" s="249"/>
      <c r="E190" s="249"/>
      <c r="F190" s="249"/>
      <c r="G190" s="249"/>
      <c r="H190" s="249"/>
      <c r="I190" s="249"/>
      <c r="T190" s="713"/>
      <c r="U190" s="713"/>
      <c r="V190" s="713"/>
      <c r="W190" s="713"/>
      <c r="X190" s="713"/>
      <c r="Y190" s="713"/>
      <c r="Z190" s="713"/>
      <c r="AA190" s="713"/>
      <c r="AB190" s="713"/>
      <c r="AC190" s="713"/>
      <c r="AD190" s="713"/>
      <c r="AE190" s="713"/>
      <c r="AF190" s="713"/>
      <c r="AG190" s="713"/>
      <c r="AH190" s="716"/>
      <c r="AI190" s="716"/>
      <c r="AJ190" s="716"/>
      <c r="AK190" s="254"/>
      <c r="AL190" s="249"/>
      <c r="AM190" s="249"/>
      <c r="BH190" s="262"/>
      <c r="BI190" s="262"/>
      <c r="BJ190" s="262"/>
      <c r="BK190" s="262"/>
      <c r="BL190" s="262"/>
      <c r="BM190" s="262"/>
      <c r="BO190" s="262"/>
      <c r="BP190" s="262"/>
      <c r="BQ190" s="262"/>
      <c r="BR190" s="262"/>
      <c r="BS190" s="262"/>
      <c r="BT190" s="262"/>
      <c r="BU190" s="262"/>
      <c r="BV190" s="255"/>
      <c r="BW190" s="255"/>
    </row>
    <row r="191" spans="1:75" s="252" customFormat="1" ht="18" customHeight="1" outlineLevel="1">
      <c r="A191" s="249"/>
      <c r="B191" s="249" t="s">
        <v>405</v>
      </c>
      <c r="C191" s="259" t="s">
        <v>449</v>
      </c>
      <c r="D191" s="249"/>
      <c r="E191" s="249"/>
      <c r="F191" s="249"/>
      <c r="G191" s="249"/>
      <c r="H191" s="249"/>
      <c r="I191" s="249"/>
      <c r="T191" s="713"/>
      <c r="U191" s="713"/>
      <c r="V191" s="713"/>
      <c r="W191" s="713"/>
      <c r="X191" s="713"/>
      <c r="Y191" s="713"/>
      <c r="Z191" s="713"/>
      <c r="AA191" s="713"/>
      <c r="AB191" s="713"/>
      <c r="AC191" s="713"/>
      <c r="AD191" s="713"/>
      <c r="AE191" s="713"/>
      <c r="AF191" s="713"/>
      <c r="AG191" s="713"/>
      <c r="AH191" s="716"/>
      <c r="AI191" s="716"/>
      <c r="AJ191" s="716"/>
      <c r="AK191" s="254"/>
      <c r="AL191" s="249"/>
      <c r="AM191" s="249"/>
      <c r="BH191" s="262"/>
      <c r="BI191" s="262"/>
      <c r="BJ191" s="262"/>
      <c r="BK191" s="262"/>
      <c r="BL191" s="262"/>
      <c r="BM191" s="262"/>
      <c r="BO191" s="262"/>
      <c r="BP191" s="262"/>
      <c r="BQ191" s="262"/>
      <c r="BR191" s="262"/>
      <c r="BS191" s="262"/>
      <c r="BT191" s="262"/>
      <c r="BU191" s="262"/>
      <c r="BV191" s="255"/>
      <c r="BW191" s="255"/>
    </row>
    <row r="192" spans="1:75" s="252" customFormat="1" ht="18" customHeight="1" outlineLevel="1">
      <c r="A192" s="249"/>
      <c r="B192" s="249" t="s">
        <v>405</v>
      </c>
      <c r="C192" s="252" t="s">
        <v>29</v>
      </c>
      <c r="T192" s="713"/>
      <c r="U192" s="713"/>
      <c r="V192" s="713"/>
      <c r="W192" s="713"/>
      <c r="X192" s="713"/>
      <c r="Y192" s="713"/>
      <c r="Z192" s="713"/>
      <c r="AA192" s="713"/>
      <c r="AB192" s="713"/>
      <c r="AC192" s="713"/>
      <c r="AD192" s="713"/>
      <c r="AE192" s="713"/>
      <c r="AF192" s="713"/>
      <c r="AG192" s="713"/>
      <c r="AH192" s="716"/>
      <c r="AI192" s="716"/>
      <c r="AJ192" s="716"/>
      <c r="AK192" s="254"/>
      <c r="AL192" s="249"/>
      <c r="AM192" s="249"/>
      <c r="BH192" s="262"/>
      <c r="BI192" s="262"/>
      <c r="BJ192" s="262"/>
      <c r="BK192" s="262"/>
      <c r="BL192" s="262"/>
      <c r="BM192" s="262"/>
      <c r="BO192" s="262"/>
      <c r="BP192" s="262"/>
      <c r="BQ192" s="262"/>
      <c r="BR192" s="262"/>
      <c r="BS192" s="262"/>
      <c r="BT192" s="262"/>
      <c r="BU192" s="262"/>
      <c r="BV192" s="255"/>
      <c r="BW192" s="255"/>
    </row>
    <row r="193" spans="1:75" s="252" customFormat="1" ht="18" customHeight="1" outlineLevel="1">
      <c r="A193" s="249"/>
      <c r="B193" s="249" t="s">
        <v>405</v>
      </c>
      <c r="C193" s="252" t="s">
        <v>450</v>
      </c>
      <c r="T193" s="713"/>
      <c r="U193" s="713"/>
      <c r="V193" s="713"/>
      <c r="W193" s="713"/>
      <c r="X193" s="713"/>
      <c r="Y193" s="713"/>
      <c r="Z193" s="713"/>
      <c r="AA193" s="713"/>
      <c r="AB193" s="713"/>
      <c r="AC193" s="713"/>
      <c r="AD193" s="713"/>
      <c r="AE193" s="713"/>
      <c r="AF193" s="713"/>
      <c r="AG193" s="713"/>
      <c r="AH193" s="716"/>
      <c r="AI193" s="716"/>
      <c r="AJ193" s="716"/>
      <c r="AK193" s="254"/>
      <c r="AL193" s="249"/>
      <c r="AM193" s="249"/>
      <c r="BH193" s="262"/>
      <c r="BI193" s="262"/>
      <c r="BJ193" s="262"/>
      <c r="BK193" s="262"/>
      <c r="BL193" s="262"/>
      <c r="BM193" s="262"/>
      <c r="BO193" s="262"/>
      <c r="BP193" s="262"/>
      <c r="BQ193" s="262"/>
      <c r="BR193" s="262"/>
      <c r="BS193" s="262"/>
      <c r="BT193" s="262"/>
      <c r="BU193" s="262"/>
      <c r="BV193" s="255"/>
      <c r="BW193" s="255"/>
    </row>
    <row r="194" spans="1:75" s="252" customFormat="1" ht="18" customHeight="1" outlineLevel="1">
      <c r="A194" s="249"/>
      <c r="B194" s="249" t="s">
        <v>405</v>
      </c>
      <c r="C194" s="252" t="s">
        <v>451</v>
      </c>
      <c r="T194" s="713"/>
      <c r="U194" s="713"/>
      <c r="V194" s="713"/>
      <c r="W194" s="713"/>
      <c r="X194" s="713"/>
      <c r="Y194" s="713"/>
      <c r="Z194" s="713"/>
      <c r="AA194" s="713"/>
      <c r="AB194" s="713"/>
      <c r="AC194" s="713"/>
      <c r="AD194" s="713"/>
      <c r="AE194" s="713"/>
      <c r="AF194" s="713"/>
      <c r="AG194" s="713"/>
      <c r="AH194" s="716"/>
      <c r="AI194" s="716"/>
      <c r="AJ194" s="716"/>
      <c r="AK194" s="254"/>
      <c r="AL194" s="249"/>
      <c r="AM194" s="249"/>
      <c r="BH194" s="262"/>
      <c r="BI194" s="262"/>
      <c r="BJ194" s="262"/>
      <c r="BK194" s="262"/>
      <c r="BL194" s="262"/>
      <c r="BM194" s="262"/>
      <c r="BO194" s="262"/>
      <c r="BP194" s="262"/>
      <c r="BQ194" s="262"/>
      <c r="BR194" s="262"/>
      <c r="BS194" s="262"/>
      <c r="BT194" s="262"/>
      <c r="BU194" s="262"/>
      <c r="BV194" s="255"/>
      <c r="BW194" s="255"/>
    </row>
    <row r="195" spans="1:75" s="252" customFormat="1" ht="18" customHeight="1" outlineLevel="1">
      <c r="A195" s="249"/>
      <c r="B195" s="249" t="s">
        <v>405</v>
      </c>
      <c r="C195" s="252" t="s">
        <v>31</v>
      </c>
      <c r="T195" s="713"/>
      <c r="U195" s="713"/>
      <c r="V195" s="713"/>
      <c r="W195" s="713"/>
      <c r="X195" s="713"/>
      <c r="Y195" s="713"/>
      <c r="Z195" s="713"/>
      <c r="AA195" s="713"/>
      <c r="AB195" s="713"/>
      <c r="AC195" s="713"/>
      <c r="AD195" s="713"/>
      <c r="AE195" s="713"/>
      <c r="AF195" s="713"/>
      <c r="AG195" s="713"/>
      <c r="AH195" s="716"/>
      <c r="AI195" s="716"/>
      <c r="AJ195" s="716"/>
      <c r="AK195" s="254"/>
      <c r="AL195" s="249"/>
      <c r="AM195" s="249"/>
      <c r="BH195" s="262"/>
      <c r="BI195" s="262"/>
      <c r="BJ195" s="262"/>
      <c r="BK195" s="262"/>
      <c r="BL195" s="262"/>
      <c r="BM195" s="262"/>
      <c r="BO195" s="262"/>
      <c r="BP195" s="262"/>
      <c r="BQ195" s="262"/>
      <c r="BR195" s="262"/>
      <c r="BS195" s="262"/>
      <c r="BT195" s="262"/>
      <c r="BU195" s="262"/>
      <c r="BV195" s="255"/>
      <c r="BW195" s="255"/>
    </row>
    <row r="196" spans="1:75" s="252" customFormat="1" ht="18" customHeight="1" thickBot="1">
      <c r="A196" s="249"/>
      <c r="B196" s="249"/>
      <c r="C196" s="687" t="s">
        <v>17</v>
      </c>
      <c r="D196" s="687"/>
      <c r="E196" s="687"/>
      <c r="F196" s="687"/>
      <c r="G196" s="687"/>
      <c r="H196" s="687"/>
      <c r="I196" s="687"/>
      <c r="J196" s="687"/>
      <c r="K196" s="687"/>
      <c r="L196" s="687"/>
      <c r="M196" s="687"/>
      <c r="N196" s="687"/>
      <c r="O196" s="687"/>
      <c r="P196" s="687"/>
      <c r="Q196" s="687"/>
      <c r="R196" s="687"/>
      <c r="S196" s="687"/>
      <c r="T196" s="719">
        <f>+T182+T189</f>
        <v>4139492411.1</v>
      </c>
      <c r="U196" s="719"/>
      <c r="V196" s="719"/>
      <c r="W196" s="719"/>
      <c r="X196" s="719"/>
      <c r="Y196" s="719">
        <f>+Y182+Y189</f>
        <v>1871189375</v>
      </c>
      <c r="Z196" s="719"/>
      <c r="AA196" s="719"/>
      <c r="AB196" s="719"/>
      <c r="AC196" s="719">
        <f>+AC182+AC189</f>
        <v>4104459195.1</v>
      </c>
      <c r="AD196" s="719"/>
      <c r="AE196" s="719"/>
      <c r="AF196" s="719"/>
      <c r="AG196" s="719"/>
      <c r="AH196" s="719">
        <f>+AH182+AH189</f>
        <v>1879896050</v>
      </c>
      <c r="AI196" s="719"/>
      <c r="AJ196" s="719"/>
      <c r="AK196" s="254"/>
      <c r="AL196" s="249"/>
      <c r="AM196" s="249"/>
      <c r="AN196" s="249" t="s">
        <v>48</v>
      </c>
      <c r="AO196" s="249"/>
      <c r="AP196" s="249"/>
      <c r="AQ196" s="249"/>
      <c r="AR196" s="249"/>
      <c r="AS196" s="249"/>
      <c r="AT196" s="249"/>
      <c r="AU196" s="249"/>
      <c r="AV196" s="249"/>
      <c r="AW196" s="249"/>
      <c r="AX196" s="249"/>
      <c r="AY196" s="249"/>
      <c r="AZ196" s="249"/>
      <c r="BA196" s="249"/>
      <c r="BB196" s="249"/>
      <c r="BC196" s="249"/>
      <c r="BD196" s="249"/>
      <c r="BE196" s="249"/>
      <c r="BH196" s="697">
        <f>SUBTOTAL(9,BH182:BM188)</f>
        <v>0</v>
      </c>
      <c r="BI196" s="697"/>
      <c r="BJ196" s="697"/>
      <c r="BK196" s="697"/>
      <c r="BL196" s="697"/>
      <c r="BM196" s="697"/>
      <c r="BO196" s="697">
        <f>SUBTOTAL(9,BO182:BT188)</f>
        <v>0</v>
      </c>
      <c r="BP196" s="697"/>
      <c r="BQ196" s="697"/>
      <c r="BR196" s="697"/>
      <c r="BS196" s="697"/>
      <c r="BT196" s="697"/>
      <c r="BU196" s="267"/>
      <c r="BV196" s="268"/>
      <c r="BW196" s="268"/>
    </row>
    <row r="197" spans="1:75" s="252" customFormat="1" ht="18" customHeight="1" outlineLevel="1" thickTop="1">
      <c r="A197" s="249"/>
      <c r="B197" s="249"/>
      <c r="C197" s="284"/>
      <c r="D197" s="284"/>
      <c r="E197" s="284"/>
      <c r="F197" s="284"/>
      <c r="G197" s="284"/>
      <c r="H197" s="284"/>
      <c r="I197" s="284"/>
      <c r="J197" s="284"/>
      <c r="K197" s="284"/>
      <c r="L197" s="284"/>
      <c r="M197" s="284"/>
      <c r="N197" s="284"/>
      <c r="O197" s="284"/>
      <c r="P197" s="284"/>
      <c r="Q197" s="284"/>
      <c r="R197" s="284"/>
      <c r="S197" s="284"/>
      <c r="T197" s="285"/>
      <c r="U197" s="285"/>
      <c r="V197" s="284"/>
      <c r="W197" s="284"/>
      <c r="X197" s="284"/>
      <c r="Y197" s="284"/>
      <c r="Z197" s="284"/>
      <c r="AA197" s="284"/>
      <c r="AB197" s="284"/>
      <c r="AE197" s="720"/>
      <c r="AF197" s="720"/>
      <c r="AG197" s="720"/>
      <c r="AH197" s="720"/>
      <c r="AI197" s="720"/>
      <c r="AJ197" s="720"/>
      <c r="AK197" s="254"/>
      <c r="AL197" s="249"/>
      <c r="AM197" s="249"/>
      <c r="AN197" s="284" t="s">
        <v>49</v>
      </c>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O197" s="721"/>
      <c r="BP197" s="721"/>
      <c r="BQ197" s="721"/>
      <c r="BR197" s="721"/>
      <c r="BS197" s="721"/>
      <c r="BT197" s="721"/>
      <c r="BU197" s="262"/>
      <c r="BV197" s="255"/>
      <c r="BW197" s="255"/>
    </row>
    <row r="198" spans="1:75" s="252" customFormat="1" ht="30.75" customHeight="1">
      <c r="A198" s="249">
        <v>5</v>
      </c>
      <c r="B198" s="249" t="s">
        <v>8</v>
      </c>
      <c r="C198" s="722" t="s">
        <v>452</v>
      </c>
      <c r="D198" s="722"/>
      <c r="E198" s="722"/>
      <c r="F198" s="722"/>
      <c r="G198" s="722"/>
      <c r="H198" s="722"/>
      <c r="I198" s="722"/>
      <c r="J198" s="722"/>
      <c r="K198" s="722"/>
      <c r="L198" s="722"/>
      <c r="M198" s="722"/>
      <c r="N198" s="722"/>
      <c r="O198" s="722"/>
      <c r="P198" s="722"/>
      <c r="Q198" s="722"/>
      <c r="R198" s="722"/>
      <c r="S198" s="722"/>
      <c r="T198" s="722"/>
      <c r="U198" s="722"/>
      <c r="V198" s="722"/>
      <c r="W198" s="687" t="s">
        <v>19</v>
      </c>
      <c r="X198" s="687"/>
      <c r="Y198" s="687"/>
      <c r="Z198" s="687"/>
      <c r="AA198" s="687"/>
      <c r="AB198" s="687"/>
      <c r="AC198" s="250"/>
      <c r="AD198" s="250"/>
      <c r="AE198" s="688" t="s">
        <v>20</v>
      </c>
      <c r="AF198" s="688"/>
      <c r="AG198" s="688"/>
      <c r="AH198" s="688"/>
      <c r="AI198" s="688"/>
      <c r="AJ198" s="688"/>
      <c r="AK198" s="254"/>
      <c r="AL198" s="249">
        <v>4</v>
      </c>
      <c r="AM198" s="249" t="s">
        <v>8</v>
      </c>
      <c r="AN198" s="250" t="s">
        <v>50</v>
      </c>
      <c r="AO198" s="250"/>
      <c r="AP198" s="250"/>
      <c r="AQ198" s="250"/>
      <c r="AR198" s="250"/>
      <c r="AS198" s="250"/>
      <c r="AT198" s="250"/>
      <c r="AU198" s="250"/>
      <c r="AV198" s="250"/>
      <c r="AW198" s="250"/>
      <c r="AX198" s="250"/>
      <c r="AY198" s="250"/>
      <c r="AZ198" s="250"/>
      <c r="BA198" s="250"/>
      <c r="BB198" s="250"/>
      <c r="BC198" s="250"/>
      <c r="BD198" s="250"/>
      <c r="BE198" s="250"/>
      <c r="BV198" s="255"/>
      <c r="BW198" s="255"/>
    </row>
    <row r="199" spans="1:75" s="252" customFormat="1" ht="29.25" customHeight="1">
      <c r="A199" s="249"/>
      <c r="B199" s="249"/>
      <c r="C199" s="256"/>
      <c r="D199" s="256"/>
      <c r="E199" s="256"/>
      <c r="F199" s="256"/>
      <c r="G199" s="256"/>
      <c r="H199" s="256"/>
      <c r="I199" s="256"/>
      <c r="J199" s="256"/>
      <c r="K199" s="256"/>
      <c r="L199" s="256"/>
      <c r="M199" s="256"/>
      <c r="N199" s="256"/>
      <c r="O199" s="256"/>
      <c r="P199" s="256"/>
      <c r="Q199" s="256"/>
      <c r="R199" s="256"/>
      <c r="S199" s="256"/>
      <c r="T199" s="251"/>
      <c r="U199" s="251"/>
      <c r="W199" s="723" t="s">
        <v>21</v>
      </c>
      <c r="X199" s="723"/>
      <c r="Y199" s="724" t="s">
        <v>22</v>
      </c>
      <c r="Z199" s="724"/>
      <c r="AA199" s="724"/>
      <c r="AB199" s="724"/>
      <c r="AC199" s="257"/>
      <c r="AD199" s="257"/>
      <c r="AE199" s="723" t="s">
        <v>21</v>
      </c>
      <c r="AF199" s="723"/>
      <c r="AG199" s="725" t="s">
        <v>22</v>
      </c>
      <c r="AH199" s="725"/>
      <c r="AI199" s="725"/>
      <c r="AJ199" s="725"/>
      <c r="AK199" s="254"/>
      <c r="AL199" s="249"/>
      <c r="AM199" s="249"/>
      <c r="AN199" s="256"/>
      <c r="AO199" s="256"/>
      <c r="AP199" s="256"/>
      <c r="AQ199" s="256"/>
      <c r="AR199" s="256"/>
      <c r="AS199" s="256"/>
      <c r="AT199" s="256"/>
      <c r="AU199" s="256"/>
      <c r="AV199" s="256"/>
      <c r="AW199" s="256"/>
      <c r="AX199" s="256"/>
      <c r="AY199" s="256"/>
      <c r="AZ199" s="256"/>
      <c r="BA199" s="256"/>
      <c r="BB199" s="256"/>
      <c r="BC199" s="256"/>
      <c r="BD199" s="256"/>
      <c r="BE199" s="256"/>
      <c r="BH199" s="258"/>
      <c r="BI199" s="258"/>
      <c r="BJ199" s="258"/>
      <c r="BK199" s="258"/>
      <c r="BL199" s="258"/>
      <c r="BM199" s="258"/>
      <c r="BO199" s="258"/>
      <c r="BP199" s="258"/>
      <c r="BQ199" s="258"/>
      <c r="BR199" s="258"/>
      <c r="BS199" s="258"/>
      <c r="BT199" s="258"/>
      <c r="BU199" s="258"/>
      <c r="BV199" s="255"/>
      <c r="BW199" s="255"/>
    </row>
    <row r="200" spans="1:75" s="252" customFormat="1" ht="18" customHeight="1">
      <c r="A200" s="249"/>
      <c r="B200" s="249" t="s">
        <v>414</v>
      </c>
      <c r="C200" s="252" t="s">
        <v>453</v>
      </c>
      <c r="T200" s="709"/>
      <c r="U200" s="709"/>
      <c r="W200" s="726"/>
      <c r="X200" s="726"/>
      <c r="Y200" s="726"/>
      <c r="Z200" s="726"/>
      <c r="AA200" s="726"/>
      <c r="AB200" s="726"/>
      <c r="AC200" s="260"/>
      <c r="AD200" s="260"/>
      <c r="AE200" s="726"/>
      <c r="AF200" s="726"/>
      <c r="AG200" s="726"/>
      <c r="AH200" s="726"/>
      <c r="AI200" s="726"/>
      <c r="AJ200" s="726"/>
      <c r="AK200" s="254"/>
      <c r="AL200" s="249"/>
      <c r="AM200" s="249"/>
      <c r="AN200" s="281" t="s">
        <v>51</v>
      </c>
      <c r="BH200" s="695"/>
      <c r="BI200" s="695"/>
      <c r="BJ200" s="695"/>
      <c r="BK200" s="695"/>
      <c r="BL200" s="695"/>
      <c r="BM200" s="695"/>
      <c r="BO200" s="711"/>
      <c r="BP200" s="711"/>
      <c r="BQ200" s="711"/>
      <c r="BR200" s="711"/>
      <c r="BS200" s="711"/>
      <c r="BT200" s="711"/>
      <c r="BU200" s="283"/>
      <c r="BV200" s="255"/>
      <c r="BW200" s="255"/>
    </row>
    <row r="201" spans="1:75" s="252" customFormat="1" ht="18" customHeight="1">
      <c r="A201" s="249"/>
      <c r="B201" s="249" t="s">
        <v>423</v>
      </c>
      <c r="C201" s="252" t="s">
        <v>454</v>
      </c>
      <c r="T201" s="282"/>
      <c r="U201" s="282"/>
      <c r="W201" s="727"/>
      <c r="X201" s="727"/>
      <c r="Y201" s="728"/>
      <c r="Z201" s="728"/>
      <c r="AA201" s="728"/>
      <c r="AB201" s="728"/>
      <c r="AC201" s="260"/>
      <c r="AD201" s="260"/>
      <c r="AE201" s="727"/>
      <c r="AF201" s="727"/>
      <c r="AG201" s="727"/>
      <c r="AH201" s="727"/>
      <c r="AI201" s="727"/>
      <c r="AJ201" s="727"/>
      <c r="AK201" s="254"/>
      <c r="AL201" s="249"/>
      <c r="AM201" s="249"/>
      <c r="AN201" s="281"/>
      <c r="BH201" s="263"/>
      <c r="BI201" s="263"/>
      <c r="BJ201" s="263"/>
      <c r="BK201" s="263"/>
      <c r="BL201" s="263"/>
      <c r="BM201" s="263"/>
      <c r="BO201" s="283"/>
      <c r="BP201" s="283"/>
      <c r="BQ201" s="283"/>
      <c r="BR201" s="283"/>
      <c r="BS201" s="283"/>
      <c r="BT201" s="283"/>
      <c r="BU201" s="283"/>
      <c r="BV201" s="255"/>
      <c r="BW201" s="255"/>
    </row>
    <row r="202" spans="1:75" s="252" customFormat="1" ht="18" customHeight="1">
      <c r="A202" s="249"/>
      <c r="B202" s="249" t="s">
        <v>436</v>
      </c>
      <c r="C202" s="252" t="s">
        <v>455</v>
      </c>
      <c r="T202" s="282"/>
      <c r="U202" s="282"/>
      <c r="W202" s="727"/>
      <c r="X202" s="727"/>
      <c r="Y202" s="728"/>
      <c r="Z202" s="728"/>
      <c r="AA202" s="728"/>
      <c r="AB202" s="728"/>
      <c r="AC202" s="260"/>
      <c r="AD202" s="260"/>
      <c r="AE202" s="727"/>
      <c r="AF202" s="727"/>
      <c r="AG202" s="727"/>
      <c r="AH202" s="727"/>
      <c r="AI202" s="727"/>
      <c r="AJ202" s="727"/>
      <c r="AK202" s="254"/>
      <c r="AL202" s="249"/>
      <c r="AM202" s="249"/>
      <c r="AN202" s="281"/>
      <c r="BH202" s="263"/>
      <c r="BI202" s="263"/>
      <c r="BJ202" s="263"/>
      <c r="BK202" s="263"/>
      <c r="BL202" s="263"/>
      <c r="BM202" s="263"/>
      <c r="BO202" s="283"/>
      <c r="BP202" s="283"/>
      <c r="BQ202" s="283"/>
      <c r="BR202" s="283"/>
      <c r="BS202" s="283"/>
      <c r="BT202" s="283"/>
      <c r="BU202" s="283"/>
      <c r="BV202" s="255"/>
      <c r="BW202" s="255"/>
    </row>
    <row r="203" spans="1:75" s="252" customFormat="1" ht="18" customHeight="1">
      <c r="A203" s="249"/>
      <c r="B203" s="249" t="s">
        <v>456</v>
      </c>
      <c r="C203" s="252" t="s">
        <v>457</v>
      </c>
      <c r="T203" s="282"/>
      <c r="U203" s="282"/>
      <c r="W203" s="727"/>
      <c r="X203" s="727"/>
      <c r="Y203" s="728"/>
      <c r="Z203" s="728"/>
      <c r="AA203" s="728"/>
      <c r="AB203" s="728"/>
      <c r="AC203" s="260"/>
      <c r="AD203" s="260"/>
      <c r="AE203" s="727"/>
      <c r="AF203" s="727"/>
      <c r="AG203" s="727"/>
      <c r="AH203" s="727"/>
      <c r="AI203" s="727"/>
      <c r="AJ203" s="727"/>
      <c r="AK203" s="254"/>
      <c r="AL203" s="249"/>
      <c r="AM203" s="249"/>
      <c r="AN203" s="281"/>
      <c r="BH203" s="263"/>
      <c r="BI203" s="263"/>
      <c r="BJ203" s="263"/>
      <c r="BK203" s="263"/>
      <c r="BL203" s="263"/>
      <c r="BM203" s="263"/>
      <c r="BO203" s="283"/>
      <c r="BP203" s="283"/>
      <c r="BQ203" s="283"/>
      <c r="BR203" s="283"/>
      <c r="BS203" s="283"/>
      <c r="BT203" s="283"/>
      <c r="BU203" s="283"/>
      <c r="BV203" s="255"/>
      <c r="BW203" s="255"/>
    </row>
    <row r="204" spans="1:75" s="252" customFormat="1" ht="18" customHeight="1" thickBot="1">
      <c r="A204" s="249"/>
      <c r="B204" s="249"/>
      <c r="C204" s="687" t="s">
        <v>17</v>
      </c>
      <c r="D204" s="687"/>
      <c r="E204" s="687"/>
      <c r="F204" s="687"/>
      <c r="G204" s="687"/>
      <c r="H204" s="687"/>
      <c r="I204" s="687"/>
      <c r="J204" s="687"/>
      <c r="K204" s="687"/>
      <c r="L204" s="687"/>
      <c r="M204" s="687"/>
      <c r="N204" s="687"/>
      <c r="O204" s="687"/>
      <c r="P204" s="687"/>
      <c r="Q204" s="687"/>
      <c r="R204" s="687"/>
      <c r="S204" s="687"/>
      <c r="T204" s="249"/>
      <c r="W204" s="729">
        <f>SUBTOTAL(9,W200:AB203)</f>
        <v>0</v>
      </c>
      <c r="X204" s="729"/>
      <c r="Y204" s="729"/>
      <c r="Z204" s="729"/>
      <c r="AA204" s="729"/>
      <c r="AB204" s="729"/>
      <c r="AC204" s="260"/>
      <c r="AD204" s="260"/>
      <c r="AE204" s="266">
        <f>SUBTOTAL(9,AE200:AJ203)</f>
        <v>0</v>
      </c>
      <c r="AF204" s="266"/>
      <c r="AG204" s="266"/>
      <c r="AH204" s="266"/>
      <c r="AI204" s="266"/>
      <c r="AJ204" s="266"/>
      <c r="AK204" s="254"/>
      <c r="AL204" s="249"/>
      <c r="AM204" s="249"/>
      <c r="AN204" s="249" t="s">
        <v>18</v>
      </c>
      <c r="AO204" s="249"/>
      <c r="AP204" s="249"/>
      <c r="AQ204" s="249"/>
      <c r="AR204" s="249"/>
      <c r="AS204" s="249"/>
      <c r="AT204" s="249"/>
      <c r="AU204" s="249"/>
      <c r="AV204" s="249"/>
      <c r="AW204" s="249"/>
      <c r="AX204" s="249"/>
      <c r="AY204" s="249"/>
      <c r="AZ204" s="249"/>
      <c r="BA204" s="249"/>
      <c r="BB204" s="249"/>
      <c r="BC204" s="249"/>
      <c r="BD204" s="249"/>
      <c r="BE204" s="249"/>
      <c r="BH204" s="697">
        <f>SUBTOTAL(9,BH200:BM203)</f>
        <v>0</v>
      </c>
      <c r="BI204" s="697"/>
      <c r="BJ204" s="697"/>
      <c r="BK204" s="697"/>
      <c r="BL204" s="697"/>
      <c r="BM204" s="697"/>
      <c r="BO204" s="697">
        <f>SUBTOTAL(9,BO200:BT203)</f>
        <v>0</v>
      </c>
      <c r="BP204" s="697"/>
      <c r="BQ204" s="697"/>
      <c r="BR204" s="697"/>
      <c r="BS204" s="697"/>
      <c r="BT204" s="697"/>
      <c r="BU204" s="267"/>
      <c r="BV204" s="255"/>
      <c r="BW204" s="255"/>
    </row>
    <row r="205" spans="1:75" s="252" customFormat="1" ht="11.25" customHeight="1" thickTop="1">
      <c r="A205" s="249"/>
      <c r="B205" s="249"/>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K205" s="254"/>
      <c r="AL205" s="249"/>
      <c r="AM205" s="249"/>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V205" s="255"/>
      <c r="BW205" s="255"/>
    </row>
    <row r="206" spans="1:75" s="252" customFormat="1" ht="20.25" customHeight="1">
      <c r="A206" s="249">
        <v>6</v>
      </c>
      <c r="B206" s="249" t="s">
        <v>458</v>
      </c>
      <c r="C206" s="284"/>
      <c r="D206" s="284"/>
      <c r="E206" s="284"/>
      <c r="F206" s="284"/>
      <c r="G206" s="284"/>
      <c r="H206" s="284"/>
      <c r="I206" s="284"/>
      <c r="J206" s="284"/>
      <c r="K206" s="284"/>
      <c r="L206" s="284"/>
      <c r="M206" s="284"/>
      <c r="N206" s="687" t="s">
        <v>19</v>
      </c>
      <c r="O206" s="687"/>
      <c r="P206" s="687"/>
      <c r="Q206" s="687"/>
      <c r="R206" s="687"/>
      <c r="S206" s="687"/>
      <c r="T206" s="687"/>
      <c r="U206" s="687"/>
      <c r="V206" s="687"/>
      <c r="W206" s="687"/>
      <c r="X206" s="687"/>
      <c r="Y206" s="687"/>
      <c r="Z206" s="687"/>
      <c r="AA206" s="250"/>
      <c r="AB206" s="287" t="s">
        <v>20</v>
      </c>
      <c r="AC206" s="287"/>
      <c r="AD206" s="287"/>
      <c r="AE206" s="287"/>
      <c r="AF206" s="287"/>
      <c r="AG206" s="287"/>
      <c r="AH206" s="287"/>
      <c r="AI206" s="287"/>
      <c r="AJ206" s="287"/>
      <c r="AK206" s="254"/>
      <c r="AL206" s="249"/>
      <c r="AM206" s="249"/>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V206" s="255"/>
      <c r="BW206" s="255"/>
    </row>
    <row r="207" spans="1:75" s="252" customFormat="1" ht="44.25" customHeight="1">
      <c r="A207" s="249"/>
      <c r="B207" s="249"/>
      <c r="C207" s="284"/>
      <c r="D207" s="284"/>
      <c r="E207" s="284"/>
      <c r="F207" s="284"/>
      <c r="G207" s="284"/>
      <c r="H207" s="284"/>
      <c r="I207" s="284"/>
      <c r="J207" s="284"/>
      <c r="K207" s="284"/>
      <c r="L207" s="284"/>
      <c r="M207" s="284"/>
      <c r="N207" s="730" t="s">
        <v>432</v>
      </c>
      <c r="O207" s="730"/>
      <c r="P207" s="730"/>
      <c r="Q207" s="730"/>
      <c r="R207" s="730"/>
      <c r="S207" s="730" t="s">
        <v>459</v>
      </c>
      <c r="T207" s="730"/>
      <c r="U207" s="730"/>
      <c r="V207" s="730"/>
      <c r="W207" s="730" t="s">
        <v>460</v>
      </c>
      <c r="X207" s="730"/>
      <c r="Y207" s="730"/>
      <c r="Z207" s="730"/>
      <c r="AA207" s="730" t="s">
        <v>432</v>
      </c>
      <c r="AB207" s="730"/>
      <c r="AC207" s="730"/>
      <c r="AD207" s="730"/>
      <c r="AE207" s="730"/>
      <c r="AF207" s="730"/>
      <c r="AG207" s="730" t="s">
        <v>459</v>
      </c>
      <c r="AH207" s="730"/>
      <c r="AI207" s="730"/>
      <c r="AJ207" s="730"/>
      <c r="AK207" s="289"/>
      <c r="AL207" s="289"/>
      <c r="AM207" s="249"/>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V207" s="255"/>
      <c r="BW207" s="255"/>
    </row>
    <row r="208" spans="1:75" s="252" customFormat="1" ht="59.25" customHeight="1">
      <c r="A208" s="250"/>
      <c r="B208" s="290" t="s">
        <v>405</v>
      </c>
      <c r="C208" s="731" t="s">
        <v>461</v>
      </c>
      <c r="D208" s="731"/>
      <c r="E208" s="731"/>
      <c r="F208" s="731"/>
      <c r="G208" s="731"/>
      <c r="H208" s="731"/>
      <c r="I208" s="731"/>
      <c r="J208" s="731"/>
      <c r="K208" s="731"/>
      <c r="L208" s="731"/>
      <c r="M208" s="731"/>
      <c r="N208" s="731">
        <v>4775504266</v>
      </c>
      <c r="O208" s="731"/>
      <c r="P208" s="731"/>
      <c r="Q208" s="731"/>
      <c r="R208" s="731"/>
      <c r="S208" s="731"/>
      <c r="T208" s="731"/>
      <c r="U208" s="731"/>
      <c r="V208" s="731"/>
      <c r="W208" s="731"/>
      <c r="X208" s="731"/>
      <c r="Y208" s="731"/>
      <c r="Z208" s="731"/>
      <c r="AA208" s="731">
        <v>4806637985</v>
      </c>
      <c r="AB208" s="731"/>
      <c r="AC208" s="731"/>
      <c r="AD208" s="731"/>
      <c r="AE208" s="731"/>
      <c r="AF208" s="731"/>
      <c r="AG208" s="731"/>
      <c r="AH208" s="731"/>
      <c r="AI208" s="731"/>
      <c r="AJ208" s="731"/>
      <c r="AK208" s="254"/>
      <c r="AL208" s="250"/>
      <c r="AM208" s="250"/>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V208" s="255"/>
      <c r="BW208" s="255"/>
    </row>
    <row r="209" spans="1:75" s="252" customFormat="1" ht="82.5" customHeight="1">
      <c r="A209" s="249"/>
      <c r="B209" s="292"/>
      <c r="C209" s="731" t="s">
        <v>462</v>
      </c>
      <c r="D209" s="731"/>
      <c r="E209" s="731"/>
      <c r="F209" s="731"/>
      <c r="G209" s="731"/>
      <c r="H209" s="731"/>
      <c r="I209" s="731"/>
      <c r="J209" s="731"/>
      <c r="K209" s="731"/>
      <c r="L209" s="731"/>
      <c r="M209" s="731"/>
      <c r="N209" s="731"/>
      <c r="O209" s="731"/>
      <c r="P209" s="731"/>
      <c r="Q209" s="731"/>
      <c r="R209" s="731"/>
      <c r="S209" s="731"/>
      <c r="T209" s="731"/>
      <c r="U209" s="731"/>
      <c r="V209" s="731"/>
      <c r="W209" s="731"/>
      <c r="X209" s="731"/>
      <c r="Y209" s="731"/>
      <c r="Z209" s="731"/>
      <c r="AA209" s="731"/>
      <c r="AB209" s="731"/>
      <c r="AC209" s="731"/>
      <c r="AD209" s="731"/>
      <c r="AE209" s="731"/>
      <c r="AF209" s="731"/>
      <c r="AG209" s="731"/>
      <c r="AH209" s="731"/>
      <c r="AI209" s="731"/>
      <c r="AJ209" s="731"/>
      <c r="AK209" s="254"/>
      <c r="AL209" s="249"/>
      <c r="AM209" s="249"/>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V209" s="255"/>
      <c r="BW209" s="255"/>
    </row>
    <row r="210" spans="1:75" s="252" customFormat="1" ht="60" customHeight="1">
      <c r="A210" s="249"/>
      <c r="B210" s="292" t="s">
        <v>405</v>
      </c>
      <c r="C210" s="731" t="s">
        <v>463</v>
      </c>
      <c r="D210" s="731"/>
      <c r="E210" s="731"/>
      <c r="F210" s="731"/>
      <c r="G210" s="731"/>
      <c r="H210" s="731"/>
      <c r="I210" s="731"/>
      <c r="J210" s="731"/>
      <c r="K210" s="731"/>
      <c r="L210" s="731"/>
      <c r="M210" s="731"/>
      <c r="N210" s="731"/>
      <c r="O210" s="731"/>
      <c r="P210" s="731"/>
      <c r="Q210" s="731"/>
      <c r="R210" s="731"/>
      <c r="S210" s="731"/>
      <c r="T210" s="731"/>
      <c r="U210" s="731"/>
      <c r="V210" s="731"/>
      <c r="W210" s="731"/>
      <c r="X210" s="731"/>
      <c r="Y210" s="731"/>
      <c r="Z210" s="731"/>
      <c r="AA210" s="731"/>
      <c r="AB210" s="731"/>
      <c r="AC210" s="731"/>
      <c r="AD210" s="731"/>
      <c r="AE210" s="731"/>
      <c r="AF210" s="731"/>
      <c r="AG210" s="731"/>
      <c r="AH210" s="731"/>
      <c r="AI210" s="731"/>
      <c r="AJ210" s="731"/>
      <c r="AK210" s="254"/>
      <c r="AL210" s="249"/>
      <c r="AM210" s="249"/>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V210" s="255"/>
      <c r="BW210" s="255"/>
    </row>
    <row r="211" spans="1:75" s="252" customFormat="1" ht="21" customHeight="1">
      <c r="A211" s="249"/>
      <c r="B211" s="292" t="s">
        <v>405</v>
      </c>
      <c r="C211" s="293" t="s">
        <v>464</v>
      </c>
      <c r="D211" s="293"/>
      <c r="E211" s="293"/>
      <c r="F211" s="293"/>
      <c r="G211" s="293"/>
      <c r="H211" s="293"/>
      <c r="I211" s="293"/>
      <c r="J211" s="293"/>
      <c r="K211" s="293"/>
      <c r="L211" s="293"/>
      <c r="M211" s="293"/>
      <c r="N211" s="293"/>
      <c r="O211" s="293"/>
      <c r="P211" s="293"/>
      <c r="Q211" s="293"/>
      <c r="R211" s="293"/>
      <c r="S211" s="731"/>
      <c r="T211" s="731"/>
      <c r="U211" s="731"/>
      <c r="V211" s="734"/>
      <c r="W211" s="734"/>
      <c r="X211" s="734"/>
      <c r="Y211" s="734"/>
      <c r="Z211" s="734"/>
      <c r="AA211" s="734"/>
      <c r="AB211" s="734"/>
      <c r="AC211" s="734"/>
      <c r="AD211" s="734"/>
      <c r="AE211" s="734"/>
      <c r="AF211" s="732"/>
      <c r="AG211" s="732"/>
      <c r="AH211" s="732"/>
      <c r="AI211" s="732"/>
      <c r="AJ211" s="732"/>
      <c r="AK211" s="254"/>
      <c r="AL211" s="249"/>
      <c r="AM211" s="249"/>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V211" s="255"/>
      <c r="BW211" s="255"/>
    </row>
    <row r="212" spans="1:75" s="252" customFormat="1" ht="12" customHeight="1">
      <c r="A212" s="249"/>
      <c r="B212" s="292"/>
      <c r="C212" s="293"/>
      <c r="D212" s="293"/>
      <c r="E212" s="293"/>
      <c r="F212" s="293"/>
      <c r="G212" s="293"/>
      <c r="H212" s="293"/>
      <c r="I212" s="293"/>
      <c r="J212" s="293"/>
      <c r="K212" s="293"/>
      <c r="L212" s="293"/>
      <c r="M212" s="293"/>
      <c r="N212" s="293"/>
      <c r="O212" s="293"/>
      <c r="P212" s="293"/>
      <c r="Q212" s="293"/>
      <c r="R212" s="293"/>
      <c r="S212" s="291"/>
      <c r="T212" s="291"/>
      <c r="U212" s="291"/>
      <c r="V212" s="227"/>
      <c r="W212" s="227"/>
      <c r="X212" s="227"/>
      <c r="Y212" s="227"/>
      <c r="Z212" s="227"/>
      <c r="AA212" s="227"/>
      <c r="AB212" s="227"/>
      <c r="AC212" s="227"/>
      <c r="AD212" s="227"/>
      <c r="AE212" s="227"/>
      <c r="AF212" s="294"/>
      <c r="AG212" s="294"/>
      <c r="AH212" s="294"/>
      <c r="AI212" s="294"/>
      <c r="AJ212" s="294"/>
      <c r="AK212" s="254"/>
      <c r="AL212" s="249"/>
      <c r="AM212" s="249"/>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V212" s="255"/>
      <c r="BW212" s="255"/>
    </row>
    <row r="213" spans="1:75" s="252" customFormat="1" ht="15" customHeight="1">
      <c r="A213" s="249"/>
      <c r="B213" s="733" t="s">
        <v>17</v>
      </c>
      <c r="C213" s="733"/>
      <c r="D213" s="733"/>
      <c r="E213" s="733"/>
      <c r="F213" s="733"/>
      <c r="G213" s="733"/>
      <c r="H213" s="733"/>
      <c r="I213" s="733"/>
      <c r="J213" s="733"/>
      <c r="K213" s="733"/>
      <c r="L213" s="733"/>
      <c r="M213" s="733"/>
      <c r="N213" s="733">
        <f>+N208</f>
        <v>4775504266</v>
      </c>
      <c r="O213" s="733"/>
      <c r="P213" s="733"/>
      <c r="Q213" s="733"/>
      <c r="R213" s="439"/>
      <c r="S213" s="735">
        <f>+S208+S210+S211</f>
        <v>0</v>
      </c>
      <c r="T213" s="735"/>
      <c r="U213" s="735"/>
      <c r="V213" s="735"/>
      <c r="W213" s="735">
        <f>+Y208+Y210+Y211</f>
        <v>0</v>
      </c>
      <c r="X213" s="735"/>
      <c r="Y213" s="735"/>
      <c r="Z213" s="735"/>
      <c r="AA213" s="733">
        <f>+AA208+AB211</f>
        <v>4806637985</v>
      </c>
      <c r="AB213" s="733"/>
      <c r="AC213" s="733"/>
      <c r="AD213" s="733"/>
      <c r="AE213" s="733"/>
      <c r="AF213" s="733"/>
      <c r="AG213" s="735">
        <f>+AH208+AH210+AH211</f>
        <v>0</v>
      </c>
      <c r="AH213" s="735"/>
      <c r="AI213" s="735"/>
      <c r="AJ213" s="735"/>
      <c r="AK213" s="254"/>
      <c r="AL213" s="249"/>
      <c r="AM213" s="249"/>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V213" s="255"/>
      <c r="BW213" s="255"/>
    </row>
    <row r="214" spans="1:75" s="252" customFormat="1" ht="12" customHeight="1">
      <c r="A214" s="249"/>
      <c r="B214" s="249"/>
      <c r="C214" s="284"/>
      <c r="D214" s="295"/>
      <c r="E214" s="284"/>
      <c r="F214" s="284"/>
      <c r="G214" s="284"/>
      <c r="H214" s="284"/>
      <c r="I214" s="284"/>
      <c r="J214" s="284"/>
      <c r="K214" s="284"/>
      <c r="L214" s="284"/>
      <c r="M214" s="284"/>
      <c r="N214" s="284"/>
      <c r="O214" s="284"/>
      <c r="P214" s="284"/>
      <c r="Q214" s="284"/>
      <c r="R214" s="284"/>
      <c r="S214" s="296"/>
      <c r="T214" s="296"/>
      <c r="U214" s="296"/>
      <c r="V214" s="297"/>
      <c r="W214" s="297"/>
      <c r="X214" s="297"/>
      <c r="Y214" s="297"/>
      <c r="Z214" s="297"/>
      <c r="AA214" s="297"/>
      <c r="AB214" s="297"/>
      <c r="AC214" s="297"/>
      <c r="AD214" s="297"/>
      <c r="AE214" s="297"/>
      <c r="AF214" s="298"/>
      <c r="AG214" s="298"/>
      <c r="AH214" s="298"/>
      <c r="AI214" s="298"/>
      <c r="AJ214" s="298"/>
      <c r="AK214" s="254"/>
      <c r="AL214" s="249"/>
      <c r="AM214" s="249"/>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V214" s="255"/>
      <c r="BW214" s="255"/>
    </row>
    <row r="215" spans="1:75" s="252" customFormat="1" ht="15" customHeight="1">
      <c r="A215" s="249">
        <v>7</v>
      </c>
      <c r="B215" s="249" t="s">
        <v>34</v>
      </c>
      <c r="C215" s="284"/>
      <c r="D215" s="284"/>
      <c r="E215" s="284"/>
      <c r="F215" s="284"/>
      <c r="G215" s="284"/>
      <c r="H215" s="284"/>
      <c r="I215" s="284"/>
      <c r="J215" s="284"/>
      <c r="K215" s="284"/>
      <c r="L215" s="284"/>
      <c r="M215" s="284"/>
      <c r="N215" s="284"/>
      <c r="O215" s="284"/>
      <c r="P215" s="284"/>
      <c r="Q215" s="284"/>
      <c r="R215" s="284"/>
      <c r="S215" s="284"/>
      <c r="T215" s="736" t="s">
        <v>19</v>
      </c>
      <c r="U215" s="736"/>
      <c r="V215" s="736"/>
      <c r="W215" s="736"/>
      <c r="X215" s="736"/>
      <c r="Y215" s="736"/>
      <c r="Z215" s="736"/>
      <c r="AA215" s="736"/>
      <c r="AB215" s="687" t="s">
        <v>20</v>
      </c>
      <c r="AC215" s="687"/>
      <c r="AD215" s="687"/>
      <c r="AE215" s="687"/>
      <c r="AF215" s="687"/>
      <c r="AG215" s="687"/>
      <c r="AH215" s="687"/>
      <c r="AI215" s="687"/>
      <c r="AJ215" s="687"/>
      <c r="AK215" s="254"/>
      <c r="AL215" s="249"/>
      <c r="AM215" s="249"/>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V215" s="255"/>
      <c r="BW215" s="255"/>
    </row>
    <row r="216" spans="1:75" s="252" customFormat="1" ht="15" customHeight="1">
      <c r="A216" s="249"/>
      <c r="B216" s="249"/>
      <c r="C216" s="284"/>
      <c r="D216" s="284"/>
      <c r="E216" s="284"/>
      <c r="F216" s="284"/>
      <c r="G216" s="284"/>
      <c r="H216" s="284"/>
      <c r="I216" s="284"/>
      <c r="J216" s="284"/>
      <c r="K216" s="284"/>
      <c r="L216" s="284"/>
      <c r="M216" s="284"/>
      <c r="N216" s="284"/>
      <c r="O216" s="284"/>
      <c r="P216" s="284"/>
      <c r="Q216" s="284"/>
      <c r="R216" s="284"/>
      <c r="S216" s="284"/>
      <c r="T216" s="737" t="s">
        <v>432</v>
      </c>
      <c r="U216" s="737"/>
      <c r="V216" s="737"/>
      <c r="W216" s="737"/>
      <c r="X216" s="284"/>
      <c r="Y216" s="737" t="s">
        <v>434</v>
      </c>
      <c r="Z216" s="737"/>
      <c r="AA216" s="737"/>
      <c r="AB216" s="737" t="s">
        <v>432</v>
      </c>
      <c r="AC216" s="737"/>
      <c r="AD216" s="737"/>
      <c r="AE216" s="737"/>
      <c r="AF216" s="737"/>
      <c r="AG216" s="737" t="s">
        <v>434</v>
      </c>
      <c r="AH216" s="737"/>
      <c r="AI216" s="737"/>
      <c r="AJ216" s="737"/>
      <c r="AK216" s="254"/>
      <c r="AL216" s="249"/>
      <c r="AM216" s="249"/>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V216" s="255"/>
      <c r="BW216" s="255"/>
    </row>
    <row r="217" spans="1:75" s="252" customFormat="1" ht="15" customHeight="1">
      <c r="A217" s="249"/>
      <c r="B217" s="249" t="s">
        <v>405</v>
      </c>
      <c r="C217" s="284" t="s">
        <v>465</v>
      </c>
      <c r="D217" s="284"/>
      <c r="E217" s="284"/>
      <c r="F217" s="284"/>
      <c r="G217" s="284"/>
      <c r="H217" s="284"/>
      <c r="I217" s="284"/>
      <c r="J217" s="284"/>
      <c r="K217" s="284"/>
      <c r="L217" s="284"/>
      <c r="M217" s="284"/>
      <c r="N217" s="284"/>
      <c r="O217" s="284"/>
      <c r="P217" s="284"/>
      <c r="Q217" s="284"/>
      <c r="R217" s="284"/>
      <c r="S217" s="284"/>
      <c r="T217" s="738"/>
      <c r="U217" s="738"/>
      <c r="V217" s="738"/>
      <c r="W217" s="738"/>
      <c r="X217" s="418"/>
      <c r="Y217" s="738"/>
      <c r="Z217" s="738"/>
      <c r="AA217" s="738"/>
      <c r="AB217" s="738"/>
      <c r="AC217" s="738"/>
      <c r="AD217" s="738"/>
      <c r="AE217" s="738"/>
      <c r="AF217" s="738"/>
      <c r="AG217" s="706"/>
      <c r="AH217" s="706"/>
      <c r="AI217" s="706"/>
      <c r="AJ217" s="706"/>
      <c r="AK217" s="254"/>
      <c r="AL217" s="249"/>
      <c r="AM217" s="249"/>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V217" s="255"/>
      <c r="BW217" s="255"/>
    </row>
    <row r="218" spans="1:75" s="252" customFormat="1" ht="15" customHeight="1">
      <c r="A218" s="249"/>
      <c r="B218" s="249" t="s">
        <v>405</v>
      </c>
      <c r="C218" s="284" t="s">
        <v>37</v>
      </c>
      <c r="D218" s="284"/>
      <c r="E218" s="284"/>
      <c r="F218" s="284"/>
      <c r="G218" s="284"/>
      <c r="H218" s="284"/>
      <c r="I218" s="284"/>
      <c r="J218" s="284"/>
      <c r="K218" s="284"/>
      <c r="L218" s="284"/>
      <c r="M218" s="284"/>
      <c r="N218" s="284"/>
      <c r="O218" s="284"/>
      <c r="P218" s="284"/>
      <c r="Q218" s="284"/>
      <c r="R218" s="284"/>
      <c r="S218" s="284"/>
      <c r="T218" s="739">
        <v>25999700622</v>
      </c>
      <c r="U218" s="739"/>
      <c r="V218" s="739"/>
      <c r="W218" s="739"/>
      <c r="X218" s="418"/>
      <c r="Y218" s="739"/>
      <c r="Z218" s="739"/>
      <c r="AA218" s="739"/>
      <c r="AB218" s="739">
        <v>25266900023</v>
      </c>
      <c r="AC218" s="739"/>
      <c r="AD218" s="739"/>
      <c r="AE218" s="739"/>
      <c r="AF218" s="739"/>
      <c r="AG218" s="706"/>
      <c r="AH218" s="706"/>
      <c r="AI218" s="706"/>
      <c r="AJ218" s="706"/>
      <c r="AK218" s="254"/>
      <c r="AL218" s="249"/>
      <c r="AM218" s="249"/>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V218" s="255"/>
      <c r="BW218" s="255"/>
    </row>
    <row r="219" spans="1:75" s="252" customFormat="1" ht="15" customHeight="1">
      <c r="A219" s="249"/>
      <c r="B219" s="249" t="s">
        <v>405</v>
      </c>
      <c r="C219" s="284" t="s">
        <v>39</v>
      </c>
      <c r="D219" s="284"/>
      <c r="E219" s="284"/>
      <c r="F219" s="284"/>
      <c r="G219" s="284"/>
      <c r="H219" s="284"/>
      <c r="I219" s="284"/>
      <c r="J219" s="284"/>
      <c r="K219" s="284"/>
      <c r="L219" s="284"/>
      <c r="M219" s="284"/>
      <c r="N219" s="284"/>
      <c r="O219" s="284"/>
      <c r="P219" s="284"/>
      <c r="Q219" s="284"/>
      <c r="R219" s="284"/>
      <c r="S219" s="284"/>
      <c r="T219" s="739">
        <v>941326206</v>
      </c>
      <c r="U219" s="739"/>
      <c r="V219" s="739"/>
      <c r="W219" s="739"/>
      <c r="X219" s="418"/>
      <c r="Y219" s="739"/>
      <c r="Z219" s="739"/>
      <c r="AA219" s="739"/>
      <c r="AB219" s="739">
        <v>842804621</v>
      </c>
      <c r="AC219" s="739"/>
      <c r="AD219" s="739"/>
      <c r="AE219" s="739"/>
      <c r="AF219" s="739"/>
      <c r="AG219" s="706"/>
      <c r="AH219" s="706"/>
      <c r="AI219" s="706"/>
      <c r="AJ219" s="706"/>
      <c r="AK219" s="254"/>
      <c r="AL219" s="249"/>
      <c r="AM219" s="249"/>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V219" s="255"/>
      <c r="BW219" s="255"/>
    </row>
    <row r="220" spans="1:75" s="252" customFormat="1" ht="15" customHeight="1">
      <c r="A220" s="249"/>
      <c r="B220" s="249" t="s">
        <v>405</v>
      </c>
      <c r="C220" s="284" t="s">
        <v>41</v>
      </c>
      <c r="D220" s="284"/>
      <c r="E220" s="284"/>
      <c r="F220" s="284"/>
      <c r="G220" s="284"/>
      <c r="H220" s="284"/>
      <c r="I220" s="284"/>
      <c r="J220" s="284"/>
      <c r="K220" s="284"/>
      <c r="L220" s="284"/>
      <c r="M220" s="284"/>
      <c r="N220" s="284"/>
      <c r="O220" s="284"/>
      <c r="P220" s="284"/>
      <c r="Q220" s="284"/>
      <c r="R220" s="284"/>
      <c r="S220" s="284"/>
      <c r="T220" s="739">
        <v>4865022171</v>
      </c>
      <c r="U220" s="739"/>
      <c r="V220" s="739"/>
      <c r="W220" s="739"/>
      <c r="X220" s="418"/>
      <c r="Y220" s="739"/>
      <c r="Z220" s="739"/>
      <c r="AA220" s="739"/>
      <c r="AB220" s="739">
        <v>4619935593</v>
      </c>
      <c r="AC220" s="739"/>
      <c r="AD220" s="739"/>
      <c r="AE220" s="739"/>
      <c r="AF220" s="739"/>
      <c r="AG220" s="706"/>
      <c r="AH220" s="706"/>
      <c r="AI220" s="706"/>
      <c r="AJ220" s="706"/>
      <c r="AK220" s="254"/>
      <c r="AL220" s="249"/>
      <c r="AM220" s="249"/>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V220" s="255"/>
      <c r="BW220" s="255"/>
    </row>
    <row r="221" spans="1:75" s="252" customFormat="1" ht="15" customHeight="1">
      <c r="A221" s="249"/>
      <c r="B221" s="249" t="s">
        <v>405</v>
      </c>
      <c r="C221" s="284" t="s">
        <v>43</v>
      </c>
      <c r="D221" s="284"/>
      <c r="E221" s="284"/>
      <c r="F221" s="284"/>
      <c r="G221" s="284"/>
      <c r="H221" s="284"/>
      <c r="I221" s="284"/>
      <c r="J221" s="284"/>
      <c r="K221" s="284"/>
      <c r="L221" s="284"/>
      <c r="M221" s="284"/>
      <c r="N221" s="284"/>
      <c r="O221" s="284"/>
      <c r="P221" s="284"/>
      <c r="Q221" s="284"/>
      <c r="R221" s="284"/>
      <c r="S221" s="284"/>
      <c r="T221" s="739">
        <v>18920727483.18</v>
      </c>
      <c r="U221" s="739"/>
      <c r="V221" s="739"/>
      <c r="W221" s="739"/>
      <c r="X221" s="418"/>
      <c r="Y221" s="739"/>
      <c r="Z221" s="739"/>
      <c r="AA221" s="739"/>
      <c r="AB221" s="739">
        <v>13966911996.25</v>
      </c>
      <c r="AC221" s="739"/>
      <c r="AD221" s="739"/>
      <c r="AE221" s="739"/>
      <c r="AF221" s="739"/>
      <c r="AG221" s="706"/>
      <c r="AH221" s="706"/>
      <c r="AI221" s="706"/>
      <c r="AJ221" s="706"/>
      <c r="AK221" s="254"/>
      <c r="AL221" s="249"/>
      <c r="AM221" s="249"/>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V221" s="255"/>
      <c r="BW221" s="255"/>
    </row>
    <row r="222" spans="1:75" s="252" customFormat="1" ht="15" customHeight="1">
      <c r="A222" s="249"/>
      <c r="B222" s="249" t="s">
        <v>405</v>
      </c>
      <c r="C222" s="284" t="s">
        <v>45</v>
      </c>
      <c r="D222" s="284"/>
      <c r="E222" s="284"/>
      <c r="F222" s="284"/>
      <c r="G222" s="284"/>
      <c r="H222" s="284"/>
      <c r="I222" s="284"/>
      <c r="J222" s="284"/>
      <c r="K222" s="284"/>
      <c r="L222" s="284"/>
      <c r="M222" s="284"/>
      <c r="N222" s="284"/>
      <c r="O222" s="284"/>
      <c r="P222" s="284"/>
      <c r="Q222" s="284"/>
      <c r="R222" s="284"/>
      <c r="S222" s="284"/>
      <c r="T222" s="739"/>
      <c r="U222" s="739"/>
      <c r="V222" s="739"/>
      <c r="W222" s="739"/>
      <c r="X222" s="418"/>
      <c r="Y222" s="739"/>
      <c r="Z222" s="739"/>
      <c r="AA222" s="739"/>
      <c r="AB222" s="739"/>
      <c r="AC222" s="739"/>
      <c r="AD222" s="739"/>
      <c r="AE222" s="739"/>
      <c r="AF222" s="739"/>
      <c r="AG222" s="706"/>
      <c r="AH222" s="706"/>
      <c r="AI222" s="706"/>
      <c r="AJ222" s="706"/>
      <c r="AK222" s="254"/>
      <c r="AL222" s="249"/>
      <c r="AM222" s="249"/>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V222" s="255"/>
      <c r="BW222" s="255"/>
    </row>
    <row r="223" spans="1:75" s="252" customFormat="1" ht="15" customHeight="1">
      <c r="A223" s="249"/>
      <c r="B223" s="249" t="s">
        <v>405</v>
      </c>
      <c r="C223" s="284" t="s">
        <v>466</v>
      </c>
      <c r="D223" s="284"/>
      <c r="E223" s="284"/>
      <c r="F223" s="284"/>
      <c r="G223" s="284"/>
      <c r="H223" s="284"/>
      <c r="I223" s="284"/>
      <c r="J223" s="284"/>
      <c r="K223" s="284"/>
      <c r="L223" s="284"/>
      <c r="M223" s="284"/>
      <c r="N223" s="284"/>
      <c r="O223" s="284"/>
      <c r="P223" s="284"/>
      <c r="Q223" s="284"/>
      <c r="R223" s="284"/>
      <c r="S223" s="284"/>
      <c r="T223" s="739"/>
      <c r="U223" s="739"/>
      <c r="V223" s="739"/>
      <c r="W223" s="739"/>
      <c r="X223" s="418"/>
      <c r="Y223" s="739"/>
      <c r="Z223" s="739"/>
      <c r="AA223" s="739"/>
      <c r="AB223" s="739"/>
      <c r="AC223" s="739"/>
      <c r="AD223" s="739"/>
      <c r="AE223" s="739"/>
      <c r="AF223" s="739"/>
      <c r="AG223" s="706"/>
      <c r="AH223" s="706"/>
      <c r="AI223" s="706"/>
      <c r="AJ223" s="706"/>
      <c r="AK223" s="254"/>
      <c r="AL223" s="249"/>
      <c r="AM223" s="249"/>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V223" s="255"/>
      <c r="BW223" s="255"/>
    </row>
    <row r="224" spans="1:75" s="252" customFormat="1" ht="15" customHeight="1">
      <c r="A224" s="249"/>
      <c r="B224" s="249" t="s">
        <v>405</v>
      </c>
      <c r="C224" s="284" t="s">
        <v>467</v>
      </c>
      <c r="D224" s="284"/>
      <c r="E224" s="284"/>
      <c r="F224" s="284"/>
      <c r="G224" s="284"/>
      <c r="H224" s="284"/>
      <c r="I224" s="284"/>
      <c r="J224" s="284"/>
      <c r="K224" s="284"/>
      <c r="L224" s="284"/>
      <c r="M224" s="284"/>
      <c r="N224" s="284"/>
      <c r="O224" s="284"/>
      <c r="P224" s="284"/>
      <c r="Q224" s="284"/>
      <c r="R224" s="284"/>
      <c r="S224" s="284"/>
      <c r="T224" s="739"/>
      <c r="U224" s="739"/>
      <c r="V224" s="739"/>
      <c r="W224" s="739"/>
      <c r="X224" s="418"/>
      <c r="Y224" s="739"/>
      <c r="Z224" s="739"/>
      <c r="AA224" s="739"/>
      <c r="AB224" s="739"/>
      <c r="AC224" s="739"/>
      <c r="AD224" s="739"/>
      <c r="AE224" s="739"/>
      <c r="AF224" s="739"/>
      <c r="AG224" s="706"/>
      <c r="AH224" s="706"/>
      <c r="AI224" s="706"/>
      <c r="AJ224" s="706"/>
      <c r="AK224" s="254"/>
      <c r="AL224" s="249"/>
      <c r="AM224" s="249"/>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V224" s="255"/>
      <c r="BW224" s="255"/>
    </row>
    <row r="225" spans="1:76" s="255" customFormat="1" ht="62.25" customHeight="1" hidden="1">
      <c r="A225" s="249"/>
      <c r="B225" s="249" t="s">
        <v>405</v>
      </c>
      <c r="C225" s="740" t="s">
        <v>468</v>
      </c>
      <c r="D225" s="740"/>
      <c r="E225" s="740"/>
      <c r="F225" s="740"/>
      <c r="G225" s="740"/>
      <c r="H225" s="740"/>
      <c r="I225" s="740"/>
      <c r="J225" s="740"/>
      <c r="K225" s="740"/>
      <c r="L225" s="740"/>
      <c r="M225" s="740"/>
      <c r="N225" s="740"/>
      <c r="O225" s="740"/>
      <c r="P225" s="740"/>
      <c r="Q225" s="740"/>
      <c r="R225" s="740"/>
      <c r="S225" s="740"/>
      <c r="T225" s="739"/>
      <c r="U225" s="739"/>
      <c r="V225" s="739"/>
      <c r="W225" s="739"/>
      <c r="X225" s="418"/>
      <c r="Y225" s="739"/>
      <c r="Z225" s="739"/>
      <c r="AA225" s="739"/>
      <c r="AB225" s="739"/>
      <c r="AC225" s="739"/>
      <c r="AD225" s="739"/>
      <c r="AE225" s="739"/>
      <c r="AF225" s="739"/>
      <c r="AG225" s="706"/>
      <c r="AH225" s="706"/>
      <c r="AI225" s="706"/>
      <c r="AJ225" s="706"/>
      <c r="AK225" s="254"/>
      <c r="AL225" s="249"/>
      <c r="AM225" s="249"/>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52"/>
      <c r="BO225" s="252"/>
      <c r="BP225" s="252"/>
      <c r="BQ225" s="252"/>
      <c r="BR225" s="252"/>
      <c r="BS225" s="252"/>
      <c r="BT225" s="252"/>
      <c r="BU225" s="252"/>
      <c r="BX225" s="252"/>
    </row>
    <row r="226" spans="1:76" s="255" customFormat="1" ht="33" customHeight="1" hidden="1">
      <c r="A226" s="249"/>
      <c r="B226" s="249" t="s">
        <v>405</v>
      </c>
      <c r="C226" s="740" t="s">
        <v>469</v>
      </c>
      <c r="D226" s="740"/>
      <c r="E226" s="740"/>
      <c r="F226" s="740"/>
      <c r="G226" s="740"/>
      <c r="H226" s="740"/>
      <c r="I226" s="740"/>
      <c r="J226" s="740"/>
      <c r="K226" s="740"/>
      <c r="L226" s="740"/>
      <c r="M226" s="740"/>
      <c r="N226" s="740"/>
      <c r="O226" s="740"/>
      <c r="P226" s="740"/>
      <c r="Q226" s="740"/>
      <c r="R226" s="740"/>
      <c r="S226" s="740"/>
      <c r="T226" s="739"/>
      <c r="U226" s="739"/>
      <c r="V226" s="739"/>
      <c r="W226" s="739"/>
      <c r="X226" s="418"/>
      <c r="Y226" s="739"/>
      <c r="Z226" s="739"/>
      <c r="AA226" s="739"/>
      <c r="AB226" s="739"/>
      <c r="AC226" s="739"/>
      <c r="AD226" s="739"/>
      <c r="AE226" s="739"/>
      <c r="AF226" s="739"/>
      <c r="AG226" s="706"/>
      <c r="AH226" s="706"/>
      <c r="AI226" s="706"/>
      <c r="AJ226" s="706"/>
      <c r="AK226" s="254"/>
      <c r="AL226" s="249"/>
      <c r="AM226" s="249"/>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52"/>
      <c r="BO226" s="252"/>
      <c r="BP226" s="252"/>
      <c r="BQ226" s="252"/>
      <c r="BR226" s="252"/>
      <c r="BS226" s="252"/>
      <c r="BT226" s="252"/>
      <c r="BU226" s="252"/>
      <c r="BX226" s="252"/>
    </row>
    <row r="227" spans="1:76" s="255" customFormat="1" ht="34.5" customHeight="1" hidden="1">
      <c r="A227" s="249"/>
      <c r="B227" s="249" t="s">
        <v>405</v>
      </c>
      <c r="C227" s="740" t="s">
        <v>470</v>
      </c>
      <c r="D227" s="740"/>
      <c r="E227" s="740"/>
      <c r="F227" s="740"/>
      <c r="G227" s="740"/>
      <c r="H227" s="740"/>
      <c r="I227" s="740"/>
      <c r="J227" s="740"/>
      <c r="K227" s="740"/>
      <c r="L227" s="740"/>
      <c r="M227" s="740"/>
      <c r="N227" s="740"/>
      <c r="O227" s="740"/>
      <c r="P227" s="740"/>
      <c r="Q227" s="740"/>
      <c r="R227" s="740"/>
      <c r="S227" s="740"/>
      <c r="T227" s="739"/>
      <c r="U227" s="739"/>
      <c r="V227" s="739"/>
      <c r="W227" s="739"/>
      <c r="X227" s="418"/>
      <c r="Y227" s="739"/>
      <c r="Z227" s="739"/>
      <c r="AA227" s="739"/>
      <c r="AB227" s="739"/>
      <c r="AC227" s="739"/>
      <c r="AD227" s="739"/>
      <c r="AE227" s="739"/>
      <c r="AF227" s="739"/>
      <c r="AG227" s="706"/>
      <c r="AH227" s="706"/>
      <c r="AI227" s="706"/>
      <c r="AJ227" s="706"/>
      <c r="AK227" s="254"/>
      <c r="AL227" s="249"/>
      <c r="AM227" s="249"/>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52"/>
      <c r="BO227" s="252"/>
      <c r="BP227" s="252"/>
      <c r="BQ227" s="252"/>
      <c r="BR227" s="252"/>
      <c r="BS227" s="252"/>
      <c r="BT227" s="252"/>
      <c r="BU227" s="252"/>
      <c r="BX227" s="252"/>
    </row>
    <row r="228" spans="1:76" s="255" customFormat="1" ht="34.5" customHeight="1">
      <c r="A228" s="249"/>
      <c r="B228" s="249"/>
      <c r="C228" s="730" t="s">
        <v>17</v>
      </c>
      <c r="D228" s="730"/>
      <c r="E228" s="730"/>
      <c r="F228" s="730"/>
      <c r="G228" s="730"/>
      <c r="H228" s="730"/>
      <c r="I228" s="730"/>
      <c r="J228" s="730"/>
      <c r="K228" s="730"/>
      <c r="L228" s="730"/>
      <c r="M228" s="730"/>
      <c r="N228" s="730"/>
      <c r="O228" s="730"/>
      <c r="P228" s="730"/>
      <c r="Q228" s="730"/>
      <c r="R228" s="730"/>
      <c r="S228" s="730"/>
      <c r="T228" s="741">
        <f>+T217+T218+T219+T220+T221+T222+T223+T224</f>
        <v>50726776482.18</v>
      </c>
      <c r="U228" s="741"/>
      <c r="V228" s="741"/>
      <c r="W228" s="741"/>
      <c r="X228" s="419"/>
      <c r="Y228" s="742">
        <v>0</v>
      </c>
      <c r="Z228" s="742"/>
      <c r="AA228" s="742"/>
      <c r="AB228" s="742">
        <v>0</v>
      </c>
      <c r="AC228" s="741">
        <f>+AB218+AB219+AB220+AB221</f>
        <v>44696552233.25</v>
      </c>
      <c r="AD228" s="742"/>
      <c r="AE228" s="742"/>
      <c r="AF228" s="742"/>
      <c r="AG228" s="730">
        <f>+AG217+AG218+AG219+AG220+AG221+AG222+AG223+AG224</f>
        <v>0</v>
      </c>
      <c r="AH228" s="730"/>
      <c r="AI228" s="730"/>
      <c r="AJ228" s="730"/>
      <c r="AK228" s="254"/>
      <c r="AL228" s="249"/>
      <c r="AM228" s="249"/>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52"/>
      <c r="BO228" s="252"/>
      <c r="BP228" s="252"/>
      <c r="BQ228" s="252"/>
      <c r="BR228" s="252"/>
      <c r="BS228" s="252"/>
      <c r="BT228" s="252"/>
      <c r="BU228" s="252"/>
      <c r="BX228" s="252"/>
    </row>
    <row r="229" spans="1:76" s="255" customFormat="1" ht="18.75" customHeight="1" outlineLevel="1">
      <c r="A229" s="249">
        <v>8</v>
      </c>
      <c r="B229" s="249" t="s">
        <v>8</v>
      </c>
      <c r="C229" s="250" t="s">
        <v>471</v>
      </c>
      <c r="D229" s="250"/>
      <c r="E229" s="250"/>
      <c r="F229" s="250"/>
      <c r="G229" s="250"/>
      <c r="H229" s="250"/>
      <c r="I229" s="250"/>
      <c r="J229" s="250"/>
      <c r="K229" s="250"/>
      <c r="L229" s="250"/>
      <c r="M229" s="250"/>
      <c r="N229" s="250"/>
      <c r="O229" s="250"/>
      <c r="P229" s="250"/>
      <c r="Q229" s="250"/>
      <c r="R229" s="250"/>
      <c r="S229" s="250"/>
      <c r="T229" s="736" t="s">
        <v>19</v>
      </c>
      <c r="U229" s="736"/>
      <c r="V229" s="736"/>
      <c r="W229" s="736"/>
      <c r="X229" s="736"/>
      <c r="Y229" s="736"/>
      <c r="Z229" s="736"/>
      <c r="AA229" s="736"/>
      <c r="AB229" s="687" t="s">
        <v>20</v>
      </c>
      <c r="AC229" s="687"/>
      <c r="AD229" s="687"/>
      <c r="AE229" s="687"/>
      <c r="AF229" s="687"/>
      <c r="AG229" s="687"/>
      <c r="AH229" s="687"/>
      <c r="AI229" s="687"/>
      <c r="AJ229" s="687"/>
      <c r="AK229" s="254"/>
      <c r="AL229" s="249"/>
      <c r="AM229" s="249"/>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52"/>
      <c r="BO229" s="252"/>
      <c r="BP229" s="252"/>
      <c r="BQ229" s="252"/>
      <c r="BR229" s="252"/>
      <c r="BS229" s="252"/>
      <c r="BT229" s="252"/>
      <c r="BU229" s="252"/>
      <c r="BX229" s="252"/>
    </row>
    <row r="230" spans="1:76" s="255" customFormat="1" ht="32.25" customHeight="1" outlineLevel="1">
      <c r="A230" s="249"/>
      <c r="B230" s="249"/>
      <c r="C230" s="252"/>
      <c r="D230" s="252"/>
      <c r="E230" s="256"/>
      <c r="F230" s="256"/>
      <c r="G230" s="256"/>
      <c r="H230" s="256"/>
      <c r="I230" s="256"/>
      <c r="J230" s="256"/>
      <c r="K230" s="256"/>
      <c r="L230" s="256"/>
      <c r="M230" s="256"/>
      <c r="N230" s="256"/>
      <c r="O230" s="256"/>
      <c r="P230" s="256"/>
      <c r="Q230" s="256"/>
      <c r="R230" s="256"/>
      <c r="S230" s="256"/>
      <c r="T230" s="743" t="s">
        <v>432</v>
      </c>
      <c r="U230" s="743"/>
      <c r="V230" s="743"/>
      <c r="W230" s="743"/>
      <c r="X230" s="295"/>
      <c r="Y230" s="744" t="s">
        <v>474</v>
      </c>
      <c r="Z230" s="744"/>
      <c r="AA230" s="744"/>
      <c r="AB230" s="743" t="s">
        <v>432</v>
      </c>
      <c r="AC230" s="743"/>
      <c r="AD230" s="743"/>
      <c r="AE230" s="743"/>
      <c r="AF230" s="743"/>
      <c r="AG230" s="743" t="s">
        <v>474</v>
      </c>
      <c r="AH230" s="743"/>
      <c r="AI230" s="743"/>
      <c r="AJ230" s="743"/>
      <c r="AK230" s="254"/>
      <c r="AL230" s="249"/>
      <c r="AM230" s="249"/>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52"/>
      <c r="BO230" s="252"/>
      <c r="BP230" s="252"/>
      <c r="BQ230" s="252"/>
      <c r="BR230" s="252"/>
      <c r="BS230" s="252"/>
      <c r="BT230" s="252"/>
      <c r="BU230" s="252"/>
      <c r="BX230" s="252"/>
    </row>
    <row r="231" spans="1:76" s="255" customFormat="1" ht="19.5" customHeight="1" outlineLevel="1">
      <c r="A231" s="249"/>
      <c r="B231" s="249" t="s">
        <v>414</v>
      </c>
      <c r="C231" s="250" t="s">
        <v>472</v>
      </c>
      <c r="D231" s="256"/>
      <c r="E231" s="256"/>
      <c r="F231" s="256"/>
      <c r="G231" s="256"/>
      <c r="H231" s="256"/>
      <c r="I231" s="256"/>
      <c r="J231" s="256"/>
      <c r="K231" s="256"/>
      <c r="L231" s="256"/>
      <c r="M231" s="256"/>
      <c r="N231" s="256"/>
      <c r="O231" s="256"/>
      <c r="P231" s="256"/>
      <c r="Q231" s="256"/>
      <c r="R231" s="256"/>
      <c r="S231" s="256"/>
      <c r="T231" s="737"/>
      <c r="U231" s="737"/>
      <c r="V231" s="737"/>
      <c r="W231" s="737"/>
      <c r="X231" s="284"/>
      <c r="Y231" s="737"/>
      <c r="Z231" s="737"/>
      <c r="AA231" s="737"/>
      <c r="AB231" s="737"/>
      <c r="AC231" s="737"/>
      <c r="AD231" s="737"/>
      <c r="AE231" s="737"/>
      <c r="AF231" s="737"/>
      <c r="AG231" s="737"/>
      <c r="AH231" s="737"/>
      <c r="AI231" s="737"/>
      <c r="AJ231" s="737"/>
      <c r="AK231" s="254"/>
      <c r="AL231" s="249"/>
      <c r="AM231" s="249"/>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52"/>
      <c r="BO231" s="252"/>
      <c r="BP231" s="252"/>
      <c r="BQ231" s="252"/>
      <c r="BR231" s="252"/>
      <c r="BS231" s="252"/>
      <c r="BT231" s="252"/>
      <c r="BU231" s="252"/>
      <c r="BX231" s="252"/>
    </row>
    <row r="232" spans="1:76" s="255" customFormat="1" ht="44.25" customHeight="1" outlineLevel="1">
      <c r="A232" s="249"/>
      <c r="B232" s="249"/>
      <c r="C232" s="745" t="s">
        <v>473</v>
      </c>
      <c r="D232" s="745"/>
      <c r="E232" s="745"/>
      <c r="F232" s="745"/>
      <c r="G232" s="745"/>
      <c r="H232" s="745"/>
      <c r="I232" s="745"/>
      <c r="J232" s="745"/>
      <c r="K232" s="745"/>
      <c r="L232" s="745"/>
      <c r="M232" s="745"/>
      <c r="N232" s="745"/>
      <c r="O232" s="745"/>
      <c r="P232" s="745"/>
      <c r="Q232" s="745"/>
      <c r="R232" s="745"/>
      <c r="S232" s="745"/>
      <c r="T232" s="709"/>
      <c r="U232" s="709"/>
      <c r="V232" s="709"/>
      <c r="W232" s="709"/>
      <c r="X232" s="300"/>
      <c r="Y232" s="746"/>
      <c r="Z232" s="746"/>
      <c r="AA232" s="746"/>
      <c r="AB232" s="300"/>
      <c r="AC232" s="747"/>
      <c r="AD232" s="747"/>
      <c r="AE232" s="747"/>
      <c r="AF232" s="747"/>
      <c r="AG232" s="748"/>
      <c r="AH232" s="748"/>
      <c r="AI232" s="748"/>
      <c r="AJ232" s="748"/>
      <c r="AK232" s="254"/>
      <c r="AL232" s="249"/>
      <c r="AM232" s="249"/>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52"/>
      <c r="BO232" s="252"/>
      <c r="BP232" s="252"/>
      <c r="BQ232" s="252"/>
      <c r="BR232" s="252"/>
      <c r="BS232" s="252"/>
      <c r="BT232" s="252"/>
      <c r="BU232" s="252"/>
      <c r="BX232" s="252"/>
    </row>
    <row r="233" spans="1:76" s="255" customFormat="1" ht="19.5" customHeight="1" outlineLevel="1">
      <c r="A233" s="249"/>
      <c r="B233" s="249"/>
      <c r="C233" s="687" t="s">
        <v>17</v>
      </c>
      <c r="D233" s="687"/>
      <c r="E233" s="687"/>
      <c r="F233" s="687"/>
      <c r="G233" s="687"/>
      <c r="H233" s="687"/>
      <c r="I233" s="687"/>
      <c r="J233" s="687"/>
      <c r="K233" s="687"/>
      <c r="L233" s="687"/>
      <c r="M233" s="687"/>
      <c r="N233" s="687"/>
      <c r="O233" s="687"/>
      <c r="P233" s="687"/>
      <c r="Q233" s="687"/>
      <c r="R233" s="687"/>
      <c r="S233" s="687"/>
      <c r="T233" s="265"/>
      <c r="U233" s="265"/>
      <c r="V233" s="252"/>
      <c r="W233" s="300"/>
      <c r="X233" s="300"/>
      <c r="Y233" s="300"/>
      <c r="Z233" s="300"/>
      <c r="AA233" s="300"/>
      <c r="AB233" s="300"/>
      <c r="AC233" s="252"/>
      <c r="AD233" s="252"/>
      <c r="AE233" s="283"/>
      <c r="AF233" s="283"/>
      <c r="AG233" s="283"/>
      <c r="AH233" s="283"/>
      <c r="AI233" s="283"/>
      <c r="AJ233" s="283"/>
      <c r="AK233" s="254"/>
      <c r="AL233" s="249"/>
      <c r="AM233" s="249"/>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52"/>
      <c r="BO233" s="252"/>
      <c r="BP233" s="252"/>
      <c r="BQ233" s="252"/>
      <c r="BR233" s="252"/>
      <c r="BS233" s="252"/>
      <c r="BT233" s="252"/>
      <c r="BU233" s="252"/>
      <c r="BX233" s="252"/>
    </row>
    <row r="234" spans="1:76" s="255" customFormat="1" ht="19.5" customHeight="1" outlineLevel="1">
      <c r="A234" s="249"/>
      <c r="B234" s="249" t="s">
        <v>423</v>
      </c>
      <c r="C234" s="250" t="s">
        <v>138</v>
      </c>
      <c r="D234" s="252"/>
      <c r="E234" s="252"/>
      <c r="F234" s="252"/>
      <c r="G234" s="252"/>
      <c r="H234" s="252"/>
      <c r="I234" s="252"/>
      <c r="J234" s="252"/>
      <c r="K234" s="252"/>
      <c r="L234" s="252"/>
      <c r="M234" s="252"/>
      <c r="N234" s="252"/>
      <c r="O234" s="252"/>
      <c r="P234" s="252"/>
      <c r="Q234" s="252"/>
      <c r="R234" s="252"/>
      <c r="S234" s="252"/>
      <c r="T234" s="736" t="s">
        <v>19</v>
      </c>
      <c r="U234" s="736"/>
      <c r="V234" s="736"/>
      <c r="W234" s="736"/>
      <c r="X234" s="736"/>
      <c r="Y234" s="736"/>
      <c r="Z234" s="736"/>
      <c r="AA234" s="736"/>
      <c r="AB234" s="687" t="s">
        <v>20</v>
      </c>
      <c r="AC234" s="687"/>
      <c r="AD234" s="687"/>
      <c r="AE234" s="687"/>
      <c r="AF234" s="687"/>
      <c r="AG234" s="687"/>
      <c r="AH234" s="687"/>
      <c r="AI234" s="687"/>
      <c r="AJ234" s="687"/>
      <c r="AK234" s="254"/>
      <c r="AL234" s="249"/>
      <c r="AM234" s="249"/>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52"/>
      <c r="BO234" s="252"/>
      <c r="BP234" s="252"/>
      <c r="BQ234" s="252"/>
      <c r="BR234" s="252"/>
      <c r="BS234" s="252"/>
      <c r="BT234" s="252"/>
      <c r="BU234" s="252"/>
      <c r="BX234" s="252"/>
    </row>
    <row r="235" spans="1:76" s="255" customFormat="1" ht="28.5" customHeight="1" outlineLevel="1">
      <c r="A235" s="249"/>
      <c r="B235" s="249"/>
      <c r="C235" s="705" t="s">
        <v>475</v>
      </c>
      <c r="D235" s="705"/>
      <c r="E235" s="705"/>
      <c r="F235" s="705"/>
      <c r="G235" s="705"/>
      <c r="H235" s="705"/>
      <c r="I235" s="705"/>
      <c r="J235" s="705"/>
      <c r="K235" s="705"/>
      <c r="L235" s="705"/>
      <c r="M235" s="705"/>
      <c r="N235" s="705"/>
      <c r="O235" s="705"/>
      <c r="P235" s="705"/>
      <c r="Q235" s="705"/>
      <c r="R235" s="705"/>
      <c r="S235" s="705"/>
      <c r="T235" s="265"/>
      <c r="U235" s="265"/>
      <c r="V235" s="252"/>
      <c r="W235" s="300"/>
      <c r="X235" s="300"/>
      <c r="Y235" s="300"/>
      <c r="Z235" s="300"/>
      <c r="AA235" s="300"/>
      <c r="AB235" s="300"/>
      <c r="AC235" s="252"/>
      <c r="AD235" s="252"/>
      <c r="AE235" s="283"/>
      <c r="AF235" s="283"/>
      <c r="AG235" s="283"/>
      <c r="AH235" s="283"/>
      <c r="AI235" s="283"/>
      <c r="AJ235" s="283"/>
      <c r="AK235" s="254"/>
      <c r="AL235" s="249"/>
      <c r="AM235" s="249"/>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52"/>
      <c r="BO235" s="252"/>
      <c r="BP235" s="252"/>
      <c r="BQ235" s="252"/>
      <c r="BR235" s="252"/>
      <c r="BS235" s="252"/>
      <c r="BT235" s="252"/>
      <c r="BU235" s="252"/>
      <c r="BX235" s="252"/>
    </row>
    <row r="236" spans="1:76" s="255" customFormat="1" ht="18.75" customHeight="1" outlineLevel="1">
      <c r="A236" s="249"/>
      <c r="B236" s="249" t="s">
        <v>405</v>
      </c>
      <c r="C236" s="301" t="s">
        <v>476</v>
      </c>
      <c r="D236" s="280"/>
      <c r="E236" s="280"/>
      <c r="F236" s="280"/>
      <c r="G236" s="280"/>
      <c r="H236" s="280"/>
      <c r="I236" s="280"/>
      <c r="J236" s="280"/>
      <c r="K236" s="280"/>
      <c r="L236" s="280"/>
      <c r="M236" s="280"/>
      <c r="N236" s="280"/>
      <c r="O236" s="280"/>
      <c r="P236" s="280"/>
      <c r="Q236" s="280"/>
      <c r="R236" s="280"/>
      <c r="S236" s="280"/>
      <c r="T236" s="749"/>
      <c r="U236" s="749"/>
      <c r="V236" s="749"/>
      <c r="W236" s="749"/>
      <c r="X236" s="749"/>
      <c r="Y236" s="749"/>
      <c r="Z236" s="749"/>
      <c r="AA236" s="749"/>
      <c r="AB236" s="750"/>
      <c r="AC236" s="750"/>
      <c r="AD236" s="750"/>
      <c r="AE236" s="750"/>
      <c r="AF236" s="750"/>
      <c r="AG236" s="750"/>
      <c r="AH236" s="750"/>
      <c r="AI236" s="750"/>
      <c r="AJ236" s="750"/>
      <c r="AK236" s="302"/>
      <c r="AL236" s="303"/>
      <c r="AM236" s="303"/>
      <c r="AN236" s="304"/>
      <c r="AO236" s="304"/>
      <c r="AP236" s="304"/>
      <c r="AQ236" s="304"/>
      <c r="AR236" s="304"/>
      <c r="AS236" s="304"/>
      <c r="AT236" s="304"/>
      <c r="AU236" s="304"/>
      <c r="AV236" s="304"/>
      <c r="AW236" s="304"/>
      <c r="AX236" s="304"/>
      <c r="AY236" s="304"/>
      <c r="AZ236" s="304"/>
      <c r="BA236" s="304"/>
      <c r="BB236" s="304"/>
      <c r="BC236" s="304"/>
      <c r="BD236" s="304"/>
      <c r="BE236" s="304"/>
      <c r="BF236" s="304"/>
      <c r="BG236" s="304"/>
      <c r="BH236" s="304"/>
      <c r="BI236" s="304"/>
      <c r="BJ236" s="304"/>
      <c r="BK236" s="304"/>
      <c r="BL236" s="304"/>
      <c r="BM236" s="304"/>
      <c r="BN236" s="305"/>
      <c r="BO236" s="305"/>
      <c r="BP236" s="305"/>
      <c r="BQ236" s="305"/>
      <c r="BR236" s="305"/>
      <c r="BS236" s="305"/>
      <c r="BT236" s="305"/>
      <c r="BU236" s="305"/>
      <c r="BV236" s="306"/>
      <c r="BX236" s="252"/>
    </row>
    <row r="237" spans="1:76" s="255" customFormat="1" ht="19.5" customHeight="1" outlineLevel="1">
      <c r="A237" s="249"/>
      <c r="B237" s="249" t="s">
        <v>405</v>
      </c>
      <c r="C237" s="252" t="s">
        <v>477</v>
      </c>
      <c r="D237" s="252"/>
      <c r="E237" s="252"/>
      <c r="F237" s="252"/>
      <c r="G237" s="252"/>
      <c r="H237" s="252"/>
      <c r="I237" s="252"/>
      <c r="J237" s="252"/>
      <c r="K237" s="252"/>
      <c r="L237" s="252"/>
      <c r="M237" s="252"/>
      <c r="N237" s="252"/>
      <c r="O237" s="252"/>
      <c r="P237" s="252"/>
      <c r="Q237" s="252"/>
      <c r="R237" s="252"/>
      <c r="S237" s="252"/>
      <c r="T237" s="751">
        <v>23152446210</v>
      </c>
      <c r="U237" s="751"/>
      <c r="V237" s="751"/>
      <c r="W237" s="751"/>
      <c r="X237" s="751"/>
      <c r="Y237" s="751"/>
      <c r="Z237" s="751"/>
      <c r="AA237" s="751"/>
      <c r="AB237" s="752">
        <v>23187717399</v>
      </c>
      <c r="AC237" s="752"/>
      <c r="AD237" s="752"/>
      <c r="AE237" s="752"/>
      <c r="AF237" s="752"/>
      <c r="AG237" s="752"/>
      <c r="AH237" s="752"/>
      <c r="AI237" s="752"/>
      <c r="AJ237" s="752"/>
      <c r="AK237" s="302"/>
      <c r="AL237" s="303"/>
      <c r="AM237" s="303"/>
      <c r="AN237" s="304"/>
      <c r="AO237" s="304"/>
      <c r="AP237" s="304"/>
      <c r="AQ237" s="304"/>
      <c r="AR237" s="304"/>
      <c r="AS237" s="304"/>
      <c r="AT237" s="304"/>
      <c r="AU237" s="304"/>
      <c r="AV237" s="304"/>
      <c r="AW237" s="304"/>
      <c r="AX237" s="304"/>
      <c r="AY237" s="304"/>
      <c r="AZ237" s="304"/>
      <c r="BA237" s="304"/>
      <c r="BB237" s="304"/>
      <c r="BC237" s="304"/>
      <c r="BD237" s="304"/>
      <c r="BE237" s="304"/>
      <c r="BF237" s="304"/>
      <c r="BG237" s="304"/>
      <c r="BH237" s="304"/>
      <c r="BI237" s="304"/>
      <c r="BJ237" s="304"/>
      <c r="BK237" s="304"/>
      <c r="BL237" s="304"/>
      <c r="BM237" s="304"/>
      <c r="BN237" s="305"/>
      <c r="BO237" s="305"/>
      <c r="BP237" s="305"/>
      <c r="BQ237" s="305"/>
      <c r="BR237" s="305"/>
      <c r="BS237" s="305"/>
      <c r="BT237" s="305"/>
      <c r="BU237" s="305"/>
      <c r="BV237" s="306"/>
      <c r="BX237" s="252"/>
    </row>
    <row r="238" spans="1:76" s="255" customFormat="1" ht="19.5" customHeight="1" outlineLevel="1">
      <c r="A238" s="249"/>
      <c r="B238" s="249" t="s">
        <v>405</v>
      </c>
      <c r="C238" s="252" t="s">
        <v>478</v>
      </c>
      <c r="D238" s="252"/>
      <c r="E238" s="252"/>
      <c r="F238" s="252"/>
      <c r="G238" s="252"/>
      <c r="H238" s="252"/>
      <c r="I238" s="252"/>
      <c r="J238" s="252"/>
      <c r="K238" s="252"/>
      <c r="L238" s="252"/>
      <c r="M238" s="252"/>
      <c r="N238" s="252"/>
      <c r="O238" s="252"/>
      <c r="P238" s="252"/>
      <c r="Q238" s="252"/>
      <c r="R238" s="252"/>
      <c r="S238" s="252"/>
      <c r="T238" s="751">
        <v>268315320</v>
      </c>
      <c r="U238" s="751"/>
      <c r="V238" s="751"/>
      <c r="W238" s="751"/>
      <c r="X238" s="751"/>
      <c r="Y238" s="751"/>
      <c r="Z238" s="751"/>
      <c r="AA238" s="751"/>
      <c r="AB238" s="752">
        <v>54485486</v>
      </c>
      <c r="AC238" s="752"/>
      <c r="AD238" s="752"/>
      <c r="AE238" s="752"/>
      <c r="AF238" s="752"/>
      <c r="AG238" s="752"/>
      <c r="AH238" s="752"/>
      <c r="AI238" s="752"/>
      <c r="AJ238" s="752"/>
      <c r="AK238" s="302"/>
      <c r="AL238" s="303"/>
      <c r="AM238" s="303"/>
      <c r="AN238" s="304"/>
      <c r="AO238" s="304"/>
      <c r="AP238" s="304"/>
      <c r="AQ238" s="304"/>
      <c r="AR238" s="304"/>
      <c r="AS238" s="304"/>
      <c r="AT238" s="304"/>
      <c r="AU238" s="304"/>
      <c r="AV238" s="304"/>
      <c r="AW238" s="304"/>
      <c r="AX238" s="304"/>
      <c r="AY238" s="304"/>
      <c r="AZ238" s="304"/>
      <c r="BA238" s="304"/>
      <c r="BB238" s="304"/>
      <c r="BC238" s="304"/>
      <c r="BD238" s="304"/>
      <c r="BE238" s="304"/>
      <c r="BF238" s="304"/>
      <c r="BG238" s="304"/>
      <c r="BH238" s="304"/>
      <c r="BI238" s="304"/>
      <c r="BJ238" s="304"/>
      <c r="BK238" s="304"/>
      <c r="BL238" s="304"/>
      <c r="BM238" s="304"/>
      <c r="BN238" s="305"/>
      <c r="BO238" s="305"/>
      <c r="BP238" s="305"/>
      <c r="BQ238" s="305"/>
      <c r="BR238" s="305"/>
      <c r="BS238" s="305"/>
      <c r="BT238" s="305"/>
      <c r="BU238" s="305"/>
      <c r="BV238" s="306"/>
      <c r="BX238" s="252"/>
    </row>
    <row r="239" spans="1:76" s="255" customFormat="1" ht="19.5" customHeight="1" outlineLevel="1">
      <c r="A239" s="249"/>
      <c r="B239" s="249"/>
      <c r="C239" s="687" t="s">
        <v>17</v>
      </c>
      <c r="D239" s="687"/>
      <c r="E239" s="687"/>
      <c r="F239" s="687"/>
      <c r="G239" s="687"/>
      <c r="H239" s="687"/>
      <c r="I239" s="687"/>
      <c r="J239" s="687"/>
      <c r="K239" s="687"/>
      <c r="L239" s="687"/>
      <c r="M239" s="687"/>
      <c r="N239" s="687"/>
      <c r="O239" s="687"/>
      <c r="P239" s="687"/>
      <c r="Q239" s="687"/>
      <c r="R239" s="687"/>
      <c r="S239" s="687"/>
      <c r="T239" s="753">
        <f>+T236+T237+T238</f>
        <v>23420761530</v>
      </c>
      <c r="U239" s="753"/>
      <c r="V239" s="753"/>
      <c r="W239" s="753"/>
      <c r="X239" s="753"/>
      <c r="Y239" s="753"/>
      <c r="Z239" s="753"/>
      <c r="AA239" s="753"/>
      <c r="AB239" s="754">
        <f>+AB236+AB237+AB238</f>
        <v>23242202885</v>
      </c>
      <c r="AC239" s="754"/>
      <c r="AD239" s="754"/>
      <c r="AE239" s="754"/>
      <c r="AF239" s="754"/>
      <c r="AG239" s="754"/>
      <c r="AH239" s="754"/>
      <c r="AI239" s="754"/>
      <c r="AJ239" s="754"/>
      <c r="AK239" s="254"/>
      <c r="AL239" s="249"/>
      <c r="AM239" s="249"/>
      <c r="AN239" s="284"/>
      <c r="AO239" s="284"/>
      <c r="AP239" s="284"/>
      <c r="AQ239" s="284"/>
      <c r="AR239" s="284"/>
      <c r="AS239" s="284"/>
      <c r="AT239" s="284"/>
      <c r="AU239" s="284"/>
      <c r="AV239" s="284"/>
      <c r="AW239" s="284"/>
      <c r="AX239" s="284"/>
      <c r="AY239" s="284"/>
      <c r="AZ239" s="284"/>
      <c r="BA239" s="284"/>
      <c r="BB239" s="284"/>
      <c r="BC239" s="284"/>
      <c r="BD239" s="284"/>
      <c r="BE239" s="284"/>
      <c r="BF239" s="284"/>
      <c r="BG239" s="284"/>
      <c r="BH239" s="284"/>
      <c r="BI239" s="284"/>
      <c r="BJ239" s="284"/>
      <c r="BK239" s="284"/>
      <c r="BL239" s="284"/>
      <c r="BM239" s="284"/>
      <c r="BN239" s="252"/>
      <c r="BO239" s="252"/>
      <c r="BP239" s="252"/>
      <c r="BQ239" s="252"/>
      <c r="BR239" s="252"/>
      <c r="BS239" s="252"/>
      <c r="BT239" s="252"/>
      <c r="BU239" s="252"/>
      <c r="BX239" s="252"/>
    </row>
    <row r="240" spans="1:76" s="255" customFormat="1" ht="19.5" customHeight="1" outlineLevel="1">
      <c r="A240" s="249"/>
      <c r="B240" s="249"/>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52"/>
      <c r="AD240" s="252"/>
      <c r="AE240" s="252"/>
      <c r="AF240" s="252"/>
      <c r="AG240" s="252"/>
      <c r="AH240" s="252"/>
      <c r="AI240" s="252"/>
      <c r="AJ240" s="252"/>
      <c r="AK240" s="254"/>
      <c r="AL240" s="249"/>
      <c r="AM240" s="249"/>
      <c r="AN240" s="284"/>
      <c r="AO240" s="284"/>
      <c r="AP240" s="284"/>
      <c r="AQ240" s="284"/>
      <c r="AR240" s="284"/>
      <c r="AS240" s="284"/>
      <c r="AT240" s="284"/>
      <c r="AU240" s="284"/>
      <c r="AV240" s="284"/>
      <c r="AW240" s="284"/>
      <c r="AX240" s="284"/>
      <c r="AY240" s="284"/>
      <c r="AZ240" s="284"/>
      <c r="BA240" s="284"/>
      <c r="BB240" s="284"/>
      <c r="BC240" s="284"/>
      <c r="BD240" s="284"/>
      <c r="BE240" s="284"/>
      <c r="BF240" s="284"/>
      <c r="BG240" s="284"/>
      <c r="BH240" s="284"/>
      <c r="BI240" s="284"/>
      <c r="BJ240" s="284"/>
      <c r="BK240" s="284"/>
      <c r="BL240" s="284"/>
      <c r="BM240" s="284"/>
      <c r="BN240" s="252"/>
      <c r="BO240" s="252"/>
      <c r="BP240" s="252"/>
      <c r="BQ240" s="252"/>
      <c r="BR240" s="252"/>
      <c r="BS240" s="252"/>
      <c r="BT240" s="252"/>
      <c r="BU240" s="252"/>
      <c r="BX240" s="252"/>
    </row>
    <row r="241" spans="1:65" ht="19.5" customHeight="1" outlineLevel="1">
      <c r="A241" s="249">
        <v>9</v>
      </c>
      <c r="B241" s="249" t="s">
        <v>8</v>
      </c>
      <c r="C241" s="250" t="s">
        <v>479</v>
      </c>
      <c r="D241" s="250"/>
      <c r="E241" s="250"/>
      <c r="F241" s="250"/>
      <c r="G241" s="250"/>
      <c r="H241" s="250"/>
      <c r="I241" s="250"/>
      <c r="J241" s="250"/>
      <c r="K241" s="250"/>
      <c r="L241" s="250"/>
      <c r="M241" s="250"/>
      <c r="N241" s="250"/>
      <c r="O241" s="250"/>
      <c r="P241" s="250"/>
      <c r="Q241" s="250"/>
      <c r="R241" s="250"/>
      <c r="S241" s="250"/>
      <c r="T241" s="307"/>
      <c r="U241" s="265"/>
      <c r="AN241" s="284"/>
      <c r="AO241" s="284"/>
      <c r="AP241" s="284"/>
      <c r="AQ241" s="284"/>
      <c r="AR241" s="284"/>
      <c r="AS241" s="284"/>
      <c r="AT241" s="284"/>
      <c r="AU241" s="284"/>
      <c r="AV241" s="284"/>
      <c r="AW241" s="284"/>
      <c r="AX241" s="284"/>
      <c r="AY241" s="284"/>
      <c r="AZ241" s="284"/>
      <c r="BA241" s="284"/>
      <c r="BB241" s="284"/>
      <c r="BC241" s="284"/>
      <c r="BD241" s="284"/>
      <c r="BE241" s="284"/>
      <c r="BF241" s="284"/>
      <c r="BG241" s="284"/>
      <c r="BH241" s="284"/>
      <c r="BI241" s="284"/>
      <c r="BJ241" s="284"/>
      <c r="BK241" s="284"/>
      <c r="BL241" s="284"/>
      <c r="BM241" s="284"/>
    </row>
    <row r="242" spans="3:65" ht="19.5" customHeight="1">
      <c r="C242" s="295"/>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N242" s="295"/>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c r="BI242" s="284"/>
      <c r="BJ242" s="284"/>
      <c r="BK242" s="284"/>
      <c r="BL242" s="284"/>
      <c r="BM242" s="284"/>
    </row>
    <row r="243" spans="3:73" ht="19.5" customHeight="1">
      <c r="C243" s="308" t="s">
        <v>52</v>
      </c>
      <c r="D243" s="309"/>
      <c r="E243" s="309"/>
      <c r="F243" s="309"/>
      <c r="G243" s="309"/>
      <c r="H243" s="309"/>
      <c r="I243" s="309"/>
      <c r="J243" s="310"/>
      <c r="K243" s="310"/>
      <c r="L243" s="755" t="s">
        <v>53</v>
      </c>
      <c r="M243" s="756"/>
      <c r="N243" s="756"/>
      <c r="O243" s="756"/>
      <c r="P243" s="755" t="s">
        <v>54</v>
      </c>
      <c r="Q243" s="756"/>
      <c r="R243" s="756"/>
      <c r="S243" s="756"/>
      <c r="T243" s="755" t="s">
        <v>55</v>
      </c>
      <c r="U243" s="756"/>
      <c r="V243" s="756"/>
      <c r="W243" s="756"/>
      <c r="X243" s="755" t="s">
        <v>56</v>
      </c>
      <c r="Y243" s="756"/>
      <c r="Z243" s="756"/>
      <c r="AA243" s="756"/>
      <c r="AB243" s="755" t="s">
        <v>57</v>
      </c>
      <c r="AC243" s="756"/>
      <c r="AD243" s="756"/>
      <c r="AE243" s="756"/>
      <c r="AF243" s="756"/>
      <c r="AG243" s="762" t="s">
        <v>17</v>
      </c>
      <c r="AH243" s="763"/>
      <c r="AI243" s="763"/>
      <c r="AJ243" s="763"/>
      <c r="AN243" s="309" t="s">
        <v>58</v>
      </c>
      <c r="AO243" s="309"/>
      <c r="AP243" s="309"/>
      <c r="AQ243" s="309"/>
      <c r="AR243" s="309"/>
      <c r="AS243" s="309"/>
      <c r="AT243" s="309"/>
      <c r="AU243" s="309"/>
      <c r="AV243" s="757" t="s">
        <v>59</v>
      </c>
      <c r="AW243" s="757"/>
      <c r="AX243" s="757"/>
      <c r="AY243" s="757"/>
      <c r="AZ243" s="757"/>
      <c r="BA243" s="757" t="s">
        <v>60</v>
      </c>
      <c r="BB243" s="757"/>
      <c r="BC243" s="757"/>
      <c r="BD243" s="757"/>
      <c r="BE243" s="757"/>
      <c r="BF243" s="757" t="s">
        <v>61</v>
      </c>
      <c r="BG243" s="757"/>
      <c r="BH243" s="757"/>
      <c r="BI243" s="757"/>
      <c r="BJ243" s="757"/>
      <c r="BK243" s="757" t="s">
        <v>62</v>
      </c>
      <c r="BL243" s="757"/>
      <c r="BM243" s="757"/>
      <c r="BN243" s="757"/>
      <c r="BO243" s="757"/>
      <c r="BP243" s="758" t="s">
        <v>18</v>
      </c>
      <c r="BQ243" s="758"/>
      <c r="BR243" s="758"/>
      <c r="BS243" s="758"/>
      <c r="BT243" s="758"/>
      <c r="BU243" s="251"/>
    </row>
    <row r="244" spans="3:73" ht="19.5" customHeight="1">
      <c r="C244" s="311"/>
      <c r="D244" s="312"/>
      <c r="E244" s="312"/>
      <c r="F244" s="312"/>
      <c r="G244" s="312"/>
      <c r="H244" s="312"/>
      <c r="I244" s="312"/>
      <c r="J244" s="313"/>
      <c r="K244" s="313"/>
      <c r="L244" s="760" t="s">
        <v>63</v>
      </c>
      <c r="M244" s="761"/>
      <c r="N244" s="761"/>
      <c r="O244" s="761"/>
      <c r="P244" s="760" t="s">
        <v>64</v>
      </c>
      <c r="Q244" s="761"/>
      <c r="R244" s="761"/>
      <c r="S244" s="761"/>
      <c r="T244" s="760" t="s">
        <v>65</v>
      </c>
      <c r="U244" s="761"/>
      <c r="V244" s="761"/>
      <c r="W244" s="761"/>
      <c r="X244" s="760" t="s">
        <v>66</v>
      </c>
      <c r="Y244" s="761"/>
      <c r="Z244" s="761"/>
      <c r="AA244" s="761"/>
      <c r="AB244" s="760" t="s">
        <v>67</v>
      </c>
      <c r="AC244" s="761"/>
      <c r="AD244" s="761"/>
      <c r="AE244" s="761"/>
      <c r="AF244" s="761"/>
      <c r="AG244" s="764"/>
      <c r="AH244" s="764"/>
      <c r="AI244" s="764"/>
      <c r="AJ244" s="764"/>
      <c r="AN244" s="313"/>
      <c r="AO244" s="312"/>
      <c r="AP244" s="312"/>
      <c r="AQ244" s="312"/>
      <c r="AR244" s="312"/>
      <c r="AS244" s="312"/>
      <c r="AT244" s="312"/>
      <c r="AU244" s="312"/>
      <c r="AV244" s="759" t="s">
        <v>68</v>
      </c>
      <c r="AW244" s="759"/>
      <c r="AX244" s="759"/>
      <c r="AY244" s="759"/>
      <c r="AZ244" s="759"/>
      <c r="BA244" s="759" t="s">
        <v>69</v>
      </c>
      <c r="BB244" s="759"/>
      <c r="BC244" s="759"/>
      <c r="BD244" s="759"/>
      <c r="BE244" s="759"/>
      <c r="BF244" s="759" t="s">
        <v>70</v>
      </c>
      <c r="BG244" s="759"/>
      <c r="BH244" s="759"/>
      <c r="BI244" s="759"/>
      <c r="BJ244" s="759"/>
      <c r="BK244" s="759" t="s">
        <v>71</v>
      </c>
      <c r="BL244" s="759"/>
      <c r="BM244" s="759"/>
      <c r="BN244" s="759"/>
      <c r="BO244" s="759"/>
      <c r="BP244" s="725"/>
      <c r="BQ244" s="725"/>
      <c r="BR244" s="725"/>
      <c r="BS244" s="725"/>
      <c r="BT244" s="725"/>
      <c r="BU244" s="282"/>
    </row>
    <row r="245" spans="3:73" ht="19.5" customHeight="1">
      <c r="C245" s="423" t="s">
        <v>72</v>
      </c>
      <c r="D245" s="314"/>
      <c r="E245" s="314"/>
      <c r="F245" s="314"/>
      <c r="G245" s="314"/>
      <c r="H245" s="314"/>
      <c r="I245" s="314"/>
      <c r="J245" s="315"/>
      <c r="K245" s="315"/>
      <c r="L245" s="316"/>
      <c r="M245" s="315"/>
      <c r="N245" s="317"/>
      <c r="O245" s="318"/>
      <c r="P245" s="319"/>
      <c r="Q245" s="317"/>
      <c r="R245" s="317"/>
      <c r="S245" s="318"/>
      <c r="T245" s="319"/>
      <c r="U245" s="317"/>
      <c r="V245" s="317"/>
      <c r="W245" s="318"/>
      <c r="X245" s="319"/>
      <c r="Y245" s="317"/>
      <c r="Z245" s="317"/>
      <c r="AA245" s="318"/>
      <c r="AB245" s="319"/>
      <c r="AC245" s="317"/>
      <c r="AD245" s="317"/>
      <c r="AE245" s="317"/>
      <c r="AF245" s="318"/>
      <c r="AG245" s="319"/>
      <c r="AH245" s="317"/>
      <c r="AI245" s="317"/>
      <c r="AJ245" s="320"/>
      <c r="AN245" s="424" t="s">
        <v>73</v>
      </c>
      <c r="AO245" s="314"/>
      <c r="AP245" s="314"/>
      <c r="AQ245" s="314"/>
      <c r="AR245" s="314"/>
      <c r="AS245" s="314"/>
      <c r="AT245" s="314"/>
      <c r="AU245" s="314"/>
      <c r="AV245" s="765"/>
      <c r="AW245" s="765"/>
      <c r="AX245" s="765"/>
      <c r="AY245" s="765"/>
      <c r="AZ245" s="765"/>
      <c r="BA245" s="765"/>
      <c r="BB245" s="765"/>
      <c r="BC245" s="765"/>
      <c r="BD245" s="765"/>
      <c r="BE245" s="765"/>
      <c r="BF245" s="765"/>
      <c r="BG245" s="765"/>
      <c r="BH245" s="765"/>
      <c r="BI245" s="765"/>
      <c r="BJ245" s="765"/>
      <c r="BK245" s="765"/>
      <c r="BL245" s="765"/>
      <c r="BM245" s="765"/>
      <c r="BN245" s="765"/>
      <c r="BO245" s="765"/>
      <c r="BP245" s="766"/>
      <c r="BQ245" s="766"/>
      <c r="BR245" s="766"/>
      <c r="BS245" s="766"/>
      <c r="BT245" s="766"/>
      <c r="BU245" s="321"/>
    </row>
    <row r="246" spans="1:75" s="252" customFormat="1" ht="19.5" customHeight="1">
      <c r="A246" s="259"/>
      <c r="B246" s="259"/>
      <c r="C246" s="425" t="s">
        <v>74</v>
      </c>
      <c r="D246" s="284"/>
      <c r="E246" s="284"/>
      <c r="F246" s="284"/>
      <c r="G246" s="284"/>
      <c r="H246" s="284"/>
      <c r="I246" s="284"/>
      <c r="J246" s="310"/>
      <c r="L246" s="767">
        <v>85167187229</v>
      </c>
      <c r="M246" s="768"/>
      <c r="N246" s="768"/>
      <c r="O246" s="768"/>
      <c r="P246" s="767">
        <v>134006772890</v>
      </c>
      <c r="Q246" s="768"/>
      <c r="R246" s="768"/>
      <c r="S246" s="768"/>
      <c r="T246" s="767">
        <v>1239106164</v>
      </c>
      <c r="U246" s="768"/>
      <c r="V246" s="768"/>
      <c r="W246" s="768"/>
      <c r="X246" s="767">
        <v>644762623</v>
      </c>
      <c r="Y246" s="768"/>
      <c r="Z246" s="768"/>
      <c r="AA246" s="768"/>
      <c r="AB246" s="767"/>
      <c r="AC246" s="768"/>
      <c r="AD246" s="768"/>
      <c r="AE246" s="768"/>
      <c r="AF246" s="768"/>
      <c r="AG246" s="769">
        <f>SUM(L246:AF246)</f>
        <v>221057828906</v>
      </c>
      <c r="AH246" s="770"/>
      <c r="AI246" s="770"/>
      <c r="AJ246" s="770"/>
      <c r="AL246" s="259"/>
      <c r="AM246" s="259"/>
      <c r="AN246" s="426" t="s">
        <v>75</v>
      </c>
      <c r="AO246" s="284"/>
      <c r="AP246" s="284"/>
      <c r="AQ246" s="284"/>
      <c r="AR246" s="284"/>
      <c r="AS246" s="284"/>
      <c r="AT246" s="284"/>
      <c r="AU246" s="284"/>
      <c r="AV246" s="771"/>
      <c r="AW246" s="771"/>
      <c r="AX246" s="771"/>
      <c r="AY246" s="771"/>
      <c r="AZ246" s="771"/>
      <c r="BA246" s="771"/>
      <c r="BB246" s="771"/>
      <c r="BC246" s="771"/>
      <c r="BD246" s="771"/>
      <c r="BE246" s="771"/>
      <c r="BF246" s="771"/>
      <c r="BG246" s="771"/>
      <c r="BH246" s="771"/>
      <c r="BI246" s="771"/>
      <c r="BJ246" s="771"/>
      <c r="BK246" s="771"/>
      <c r="BL246" s="771"/>
      <c r="BM246" s="771"/>
      <c r="BN246" s="771"/>
      <c r="BO246" s="771"/>
      <c r="BP246" s="772">
        <f>SUM(AV246:BO246)</f>
        <v>0</v>
      </c>
      <c r="BQ246" s="772"/>
      <c r="BR246" s="772"/>
      <c r="BS246" s="772"/>
      <c r="BT246" s="772"/>
      <c r="BU246" s="323"/>
      <c r="BV246" s="324"/>
      <c r="BW246" s="324"/>
    </row>
    <row r="247" spans="1:73" ht="19.5" customHeight="1">
      <c r="A247" s="259"/>
      <c r="B247" s="259"/>
      <c r="C247" s="425" t="s">
        <v>76</v>
      </c>
      <c r="D247" s="284"/>
      <c r="E247" s="284"/>
      <c r="F247" s="284"/>
      <c r="G247" s="284"/>
      <c r="H247" s="284"/>
      <c r="I247" s="284"/>
      <c r="J247" s="265"/>
      <c r="L247" s="769">
        <f>SUM(L248:N250)</f>
        <v>0</v>
      </c>
      <c r="M247" s="773"/>
      <c r="N247" s="773"/>
      <c r="O247" s="773"/>
      <c r="P247" s="769">
        <f>SUM(P248:R250)</f>
        <v>444606364</v>
      </c>
      <c r="Q247" s="773"/>
      <c r="R247" s="773"/>
      <c r="S247" s="773"/>
      <c r="T247" s="769">
        <f>SUM(T248:V250)</f>
        <v>0</v>
      </c>
      <c r="U247" s="773"/>
      <c r="V247" s="773"/>
      <c r="W247" s="773"/>
      <c r="X247" s="769">
        <f>SUM(X248:Z250)</f>
        <v>0</v>
      </c>
      <c r="Y247" s="773"/>
      <c r="Z247" s="773"/>
      <c r="AA247" s="773"/>
      <c r="AB247" s="774">
        <f>SUM(AB248:AF250)</f>
        <v>0</v>
      </c>
      <c r="AC247" s="775"/>
      <c r="AD247" s="775"/>
      <c r="AE247" s="775"/>
      <c r="AF247" s="775"/>
      <c r="AG247" s="769">
        <f>SUM(L247:AF247)</f>
        <v>444606364</v>
      </c>
      <c r="AH247" s="773"/>
      <c r="AI247" s="773"/>
      <c r="AJ247" s="773"/>
      <c r="AL247" s="259"/>
      <c r="AM247" s="259"/>
      <c r="AN247" s="426" t="s">
        <v>77</v>
      </c>
      <c r="AO247" s="284"/>
      <c r="AP247" s="284"/>
      <c r="AQ247" s="284"/>
      <c r="AR247" s="284"/>
      <c r="AS247" s="284"/>
      <c r="AT247" s="284"/>
      <c r="AU247" s="284"/>
      <c r="AV247" s="776">
        <f>SUM(AV248:AZ250)</f>
        <v>0</v>
      </c>
      <c r="AW247" s="776"/>
      <c r="AX247" s="776"/>
      <c r="AY247" s="776"/>
      <c r="AZ247" s="776"/>
      <c r="BA247" s="776">
        <f>SUM(BA248:BE250)</f>
        <v>0</v>
      </c>
      <c r="BB247" s="776"/>
      <c r="BC247" s="776"/>
      <c r="BD247" s="776"/>
      <c r="BE247" s="776"/>
      <c r="BF247" s="776">
        <f>SUM(BF248:BJ250)</f>
        <v>0</v>
      </c>
      <c r="BG247" s="776"/>
      <c r="BH247" s="776"/>
      <c r="BI247" s="776"/>
      <c r="BJ247" s="776"/>
      <c r="BK247" s="776">
        <f>SUM(BK248:BO250)</f>
        <v>0</v>
      </c>
      <c r="BL247" s="776"/>
      <c r="BM247" s="776"/>
      <c r="BN247" s="776"/>
      <c r="BO247" s="776"/>
      <c r="BP247" s="776">
        <f>SUM(BP248:BT250)</f>
        <v>0</v>
      </c>
      <c r="BQ247" s="776"/>
      <c r="BR247" s="776"/>
      <c r="BS247" s="776"/>
      <c r="BT247" s="776"/>
      <c r="BU247" s="325"/>
    </row>
    <row r="248" spans="1:76" s="330" customFormat="1" ht="19.5" customHeight="1">
      <c r="A248" s="326"/>
      <c r="B248" s="326"/>
      <c r="C248" s="327" t="s">
        <v>78</v>
      </c>
      <c r="D248" s="328"/>
      <c r="E248" s="328"/>
      <c r="F248" s="328"/>
      <c r="G248" s="328"/>
      <c r="H248" s="328"/>
      <c r="I248" s="328"/>
      <c r="J248" s="329"/>
      <c r="L248" s="769"/>
      <c r="M248" s="773"/>
      <c r="N248" s="773"/>
      <c r="O248" s="773"/>
      <c r="P248" s="769">
        <v>444606364</v>
      </c>
      <c r="Q248" s="773"/>
      <c r="R248" s="773"/>
      <c r="S248" s="773"/>
      <c r="T248" s="769"/>
      <c r="U248" s="773"/>
      <c r="V248" s="773"/>
      <c r="W248" s="773"/>
      <c r="X248" s="769"/>
      <c r="Y248" s="773"/>
      <c r="Z248" s="773"/>
      <c r="AA248" s="773"/>
      <c r="AB248" s="769"/>
      <c r="AC248" s="777"/>
      <c r="AD248" s="777"/>
      <c r="AE248" s="777"/>
      <c r="AF248" s="777"/>
      <c r="AG248" s="769">
        <f>SUM(L248:AF248)</f>
        <v>444606364</v>
      </c>
      <c r="AH248" s="773"/>
      <c r="AI248" s="773"/>
      <c r="AJ248" s="773"/>
      <c r="AL248" s="326"/>
      <c r="AM248" s="326"/>
      <c r="AN248" s="331" t="s">
        <v>79</v>
      </c>
      <c r="AO248" s="328"/>
      <c r="AP248" s="328"/>
      <c r="AQ248" s="328"/>
      <c r="AR248" s="328"/>
      <c r="AS248" s="328"/>
      <c r="AT248" s="328"/>
      <c r="AU248" s="328"/>
      <c r="AV248" s="778"/>
      <c r="AW248" s="778"/>
      <c r="AX248" s="778"/>
      <c r="AY248" s="778"/>
      <c r="AZ248" s="778"/>
      <c r="BA248" s="778"/>
      <c r="BB248" s="778"/>
      <c r="BC248" s="778"/>
      <c r="BD248" s="778"/>
      <c r="BE248" s="778"/>
      <c r="BF248" s="778"/>
      <c r="BG248" s="778"/>
      <c r="BH248" s="778"/>
      <c r="BI248" s="778"/>
      <c r="BJ248" s="778"/>
      <c r="BK248" s="778"/>
      <c r="BL248" s="778"/>
      <c r="BM248" s="778"/>
      <c r="BN248" s="778"/>
      <c r="BO248" s="778"/>
      <c r="BP248" s="779">
        <f>SUM(AV248:BO248)</f>
        <v>0</v>
      </c>
      <c r="BQ248" s="779"/>
      <c r="BR248" s="779"/>
      <c r="BS248" s="779"/>
      <c r="BT248" s="779"/>
      <c r="BU248" s="333"/>
      <c r="BV248" s="334"/>
      <c r="BW248" s="334"/>
      <c r="BX248" s="281"/>
    </row>
    <row r="249" spans="1:76" s="330" customFormat="1" ht="19.5" customHeight="1">
      <c r="A249" s="326"/>
      <c r="B249" s="326"/>
      <c r="C249" s="327" t="s">
        <v>80</v>
      </c>
      <c r="D249" s="328"/>
      <c r="E249" s="328"/>
      <c r="F249" s="328"/>
      <c r="G249" s="328"/>
      <c r="H249" s="328"/>
      <c r="I249" s="328"/>
      <c r="J249" s="329"/>
      <c r="L249" s="769"/>
      <c r="M249" s="773"/>
      <c r="N249" s="773"/>
      <c r="O249" s="773"/>
      <c r="P249" s="769"/>
      <c r="Q249" s="773"/>
      <c r="R249" s="773"/>
      <c r="S249" s="773"/>
      <c r="T249" s="769"/>
      <c r="U249" s="773"/>
      <c r="V249" s="773"/>
      <c r="W249" s="773"/>
      <c r="X249" s="769"/>
      <c r="Y249" s="773"/>
      <c r="Z249" s="773"/>
      <c r="AA249" s="773"/>
      <c r="AB249" s="769"/>
      <c r="AC249" s="777"/>
      <c r="AD249" s="777"/>
      <c r="AE249" s="777"/>
      <c r="AF249" s="777"/>
      <c r="AG249" s="769">
        <f>SUM(L249:AF249)</f>
        <v>0</v>
      </c>
      <c r="AH249" s="773"/>
      <c r="AI249" s="773"/>
      <c r="AJ249" s="773"/>
      <c r="AL249" s="326"/>
      <c r="AM249" s="326"/>
      <c r="AN249" s="331" t="s">
        <v>81</v>
      </c>
      <c r="AO249" s="328"/>
      <c r="AP249" s="328"/>
      <c r="AQ249" s="328"/>
      <c r="AR249" s="328"/>
      <c r="AS249" s="328"/>
      <c r="AT249" s="328"/>
      <c r="AU249" s="328"/>
      <c r="AV249" s="778"/>
      <c r="AW249" s="778"/>
      <c r="AX249" s="778"/>
      <c r="AY249" s="778"/>
      <c r="AZ249" s="778"/>
      <c r="BA249" s="778"/>
      <c r="BB249" s="778"/>
      <c r="BC249" s="778"/>
      <c r="BD249" s="778"/>
      <c r="BE249" s="778"/>
      <c r="BF249" s="778"/>
      <c r="BG249" s="778"/>
      <c r="BH249" s="778"/>
      <c r="BI249" s="778"/>
      <c r="BJ249" s="778"/>
      <c r="BK249" s="778"/>
      <c r="BL249" s="778"/>
      <c r="BM249" s="778"/>
      <c r="BN249" s="778"/>
      <c r="BO249" s="778"/>
      <c r="BP249" s="779">
        <f>SUM(AV249:BO249)</f>
        <v>0</v>
      </c>
      <c r="BQ249" s="779"/>
      <c r="BR249" s="779"/>
      <c r="BS249" s="779"/>
      <c r="BT249" s="779"/>
      <c r="BU249" s="333"/>
      <c r="BV249" s="334"/>
      <c r="BW249" s="334"/>
      <c r="BX249" s="281"/>
    </row>
    <row r="250" spans="1:76" s="330" customFormat="1" ht="19.5" customHeight="1">
      <c r="A250" s="326"/>
      <c r="B250" s="326"/>
      <c r="C250" s="327" t="s">
        <v>82</v>
      </c>
      <c r="D250" s="328"/>
      <c r="E250" s="328"/>
      <c r="F250" s="328"/>
      <c r="G250" s="328"/>
      <c r="H250" s="328"/>
      <c r="I250" s="328"/>
      <c r="J250" s="329"/>
      <c r="L250" s="769"/>
      <c r="M250" s="773"/>
      <c r="N250" s="773"/>
      <c r="O250" s="773"/>
      <c r="P250" s="769"/>
      <c r="Q250" s="773"/>
      <c r="R250" s="773"/>
      <c r="S250" s="773"/>
      <c r="T250" s="769"/>
      <c r="U250" s="773"/>
      <c r="V250" s="773"/>
      <c r="W250" s="773"/>
      <c r="X250" s="769"/>
      <c r="Y250" s="773"/>
      <c r="Z250" s="773"/>
      <c r="AA250" s="773"/>
      <c r="AB250" s="769"/>
      <c r="AC250" s="777"/>
      <c r="AD250" s="777"/>
      <c r="AE250" s="777"/>
      <c r="AF250" s="777"/>
      <c r="AG250" s="769">
        <f>SUM(L250:AF250)</f>
        <v>0</v>
      </c>
      <c r="AH250" s="773"/>
      <c r="AI250" s="773"/>
      <c r="AJ250" s="773"/>
      <c r="AL250" s="326"/>
      <c r="AM250" s="326"/>
      <c r="AN250" s="331" t="s">
        <v>83</v>
      </c>
      <c r="AO250" s="328"/>
      <c r="AP250" s="328"/>
      <c r="AQ250" s="328"/>
      <c r="AR250" s="328"/>
      <c r="AS250" s="328"/>
      <c r="AT250" s="328"/>
      <c r="AU250" s="328"/>
      <c r="AV250" s="778"/>
      <c r="AW250" s="778"/>
      <c r="AX250" s="778"/>
      <c r="AY250" s="778"/>
      <c r="AZ250" s="778"/>
      <c r="BA250" s="778"/>
      <c r="BB250" s="778"/>
      <c r="BC250" s="778"/>
      <c r="BD250" s="778"/>
      <c r="BE250" s="778"/>
      <c r="BF250" s="778"/>
      <c r="BG250" s="778"/>
      <c r="BH250" s="778"/>
      <c r="BI250" s="778"/>
      <c r="BJ250" s="778"/>
      <c r="BK250" s="778"/>
      <c r="BL250" s="778"/>
      <c r="BM250" s="778"/>
      <c r="BN250" s="778"/>
      <c r="BO250" s="778"/>
      <c r="BP250" s="779">
        <f>SUM(AV250:BO250)</f>
        <v>0</v>
      </c>
      <c r="BQ250" s="779"/>
      <c r="BR250" s="779"/>
      <c r="BS250" s="779"/>
      <c r="BT250" s="779"/>
      <c r="BU250" s="333"/>
      <c r="BV250" s="334"/>
      <c r="BW250" s="334"/>
      <c r="BX250" s="281"/>
    </row>
    <row r="251" spans="1:73" ht="19.5" customHeight="1">
      <c r="A251" s="259"/>
      <c r="B251" s="259"/>
      <c r="C251" s="425" t="s">
        <v>84</v>
      </c>
      <c r="D251" s="284"/>
      <c r="E251" s="284"/>
      <c r="F251" s="284"/>
      <c r="G251" s="284"/>
      <c r="H251" s="284"/>
      <c r="I251" s="284"/>
      <c r="J251" s="265"/>
      <c r="L251" s="769">
        <f>SUM(L252:O254)</f>
        <v>0</v>
      </c>
      <c r="M251" s="773"/>
      <c r="N251" s="773"/>
      <c r="O251" s="773"/>
      <c r="P251" s="769">
        <f>SUM(P252:S254)</f>
        <v>0</v>
      </c>
      <c r="Q251" s="773"/>
      <c r="R251" s="773"/>
      <c r="S251" s="773"/>
      <c r="T251" s="769">
        <f>SUM(T252:W254)</f>
        <v>0</v>
      </c>
      <c r="U251" s="773"/>
      <c r="V251" s="773"/>
      <c r="W251" s="773"/>
      <c r="X251" s="769">
        <f>SUM(X252:AA254)</f>
        <v>0</v>
      </c>
      <c r="Y251" s="773"/>
      <c r="Z251" s="773"/>
      <c r="AA251" s="773"/>
      <c r="AB251" s="769">
        <f>SUM(AB252:AF254)</f>
        <v>0</v>
      </c>
      <c r="AC251" s="773"/>
      <c r="AD251" s="773"/>
      <c r="AE251" s="773"/>
      <c r="AF251" s="773"/>
      <c r="AG251" s="769">
        <f>SUM(AG252:AJ254)</f>
        <v>0</v>
      </c>
      <c r="AH251" s="773"/>
      <c r="AI251" s="773"/>
      <c r="AJ251" s="773"/>
      <c r="AL251" s="259"/>
      <c r="AM251" s="259"/>
      <c r="AN251" s="426" t="s">
        <v>85</v>
      </c>
      <c r="AO251" s="284"/>
      <c r="AP251" s="284"/>
      <c r="AQ251" s="284"/>
      <c r="AR251" s="284"/>
      <c r="AS251" s="284"/>
      <c r="AT251" s="284"/>
      <c r="AU251" s="284"/>
      <c r="AV251" s="776">
        <f>SUM(AV252:AZ254)</f>
        <v>0</v>
      </c>
      <c r="AW251" s="776"/>
      <c r="AX251" s="776"/>
      <c r="AY251" s="776"/>
      <c r="AZ251" s="776"/>
      <c r="BA251" s="776">
        <f>SUM(BA252:BE254)</f>
        <v>0</v>
      </c>
      <c r="BB251" s="776"/>
      <c r="BC251" s="776"/>
      <c r="BD251" s="776"/>
      <c r="BE251" s="776"/>
      <c r="BF251" s="776">
        <f>SUM(BF252:BJ254)</f>
        <v>0</v>
      </c>
      <c r="BG251" s="776"/>
      <c r="BH251" s="776"/>
      <c r="BI251" s="776"/>
      <c r="BJ251" s="776"/>
      <c r="BK251" s="776">
        <f>SUM(BK252:BO254)</f>
        <v>0</v>
      </c>
      <c r="BL251" s="776"/>
      <c r="BM251" s="776"/>
      <c r="BN251" s="776"/>
      <c r="BO251" s="776"/>
      <c r="BP251" s="776">
        <f>SUM(BP252:BT254)</f>
        <v>0</v>
      </c>
      <c r="BQ251" s="776"/>
      <c r="BR251" s="776"/>
      <c r="BS251" s="776"/>
      <c r="BT251" s="776"/>
      <c r="BU251" s="325"/>
    </row>
    <row r="252" spans="1:76" s="330" customFormat="1" ht="19.5" customHeight="1">
      <c r="A252" s="326"/>
      <c r="B252" s="326"/>
      <c r="C252" s="327" t="s">
        <v>86</v>
      </c>
      <c r="D252" s="328"/>
      <c r="E252" s="328"/>
      <c r="F252" s="328"/>
      <c r="G252" s="328"/>
      <c r="H252" s="328"/>
      <c r="I252" s="328"/>
      <c r="J252" s="329"/>
      <c r="L252" s="780"/>
      <c r="M252" s="781"/>
      <c r="N252" s="781"/>
      <c r="O252" s="781"/>
      <c r="P252" s="780"/>
      <c r="Q252" s="781"/>
      <c r="R252" s="781"/>
      <c r="S252" s="781"/>
      <c r="T252" s="780"/>
      <c r="U252" s="781"/>
      <c r="V252" s="781"/>
      <c r="W252" s="781"/>
      <c r="X252" s="780"/>
      <c r="Y252" s="781"/>
      <c r="Z252" s="781"/>
      <c r="AA252" s="781"/>
      <c r="AB252" s="780"/>
      <c r="AC252" s="782"/>
      <c r="AD252" s="782"/>
      <c r="AE252" s="782"/>
      <c r="AF252" s="782"/>
      <c r="AG252" s="780">
        <f>SUM(L252:AF252)</f>
        <v>0</v>
      </c>
      <c r="AH252" s="781"/>
      <c r="AI252" s="781"/>
      <c r="AJ252" s="781"/>
      <c r="AL252" s="326"/>
      <c r="AM252" s="326"/>
      <c r="AN252" s="331" t="s">
        <v>87</v>
      </c>
      <c r="AO252" s="328"/>
      <c r="AP252" s="328"/>
      <c r="AQ252" s="328"/>
      <c r="AR252" s="328"/>
      <c r="AS252" s="328"/>
      <c r="AT252" s="328"/>
      <c r="AU252" s="328"/>
      <c r="AV252" s="778"/>
      <c r="AW252" s="778"/>
      <c r="AX252" s="778"/>
      <c r="AY252" s="778"/>
      <c r="AZ252" s="778"/>
      <c r="BA252" s="778"/>
      <c r="BB252" s="778"/>
      <c r="BC252" s="778"/>
      <c r="BD252" s="778"/>
      <c r="BE252" s="778"/>
      <c r="BF252" s="778"/>
      <c r="BG252" s="778"/>
      <c r="BH252" s="778"/>
      <c r="BI252" s="778"/>
      <c r="BJ252" s="778"/>
      <c r="BK252" s="778"/>
      <c r="BL252" s="778"/>
      <c r="BM252" s="778"/>
      <c r="BN252" s="778"/>
      <c r="BO252" s="778"/>
      <c r="BP252" s="779">
        <f>SUM(AV252:BO252)</f>
        <v>0</v>
      </c>
      <c r="BQ252" s="779"/>
      <c r="BR252" s="779"/>
      <c r="BS252" s="779"/>
      <c r="BT252" s="779"/>
      <c r="BU252" s="333"/>
      <c r="BV252" s="334"/>
      <c r="BW252" s="334"/>
      <c r="BX252" s="281"/>
    </row>
    <row r="253" spans="1:76" s="330" customFormat="1" ht="19.5" customHeight="1">
      <c r="A253" s="326"/>
      <c r="B253" s="326"/>
      <c r="C253" s="327" t="s">
        <v>88</v>
      </c>
      <c r="D253" s="328"/>
      <c r="E253" s="328"/>
      <c r="F253" s="328"/>
      <c r="G253" s="328"/>
      <c r="H253" s="328"/>
      <c r="I253" s="328"/>
      <c r="J253" s="329"/>
      <c r="L253" s="780"/>
      <c r="M253" s="781"/>
      <c r="N253" s="781"/>
      <c r="O253" s="781"/>
      <c r="P253" s="780"/>
      <c r="Q253" s="781"/>
      <c r="R253" s="781"/>
      <c r="S253" s="781"/>
      <c r="T253" s="780"/>
      <c r="U253" s="781"/>
      <c r="V253" s="781"/>
      <c r="W253" s="781"/>
      <c r="X253" s="780"/>
      <c r="Y253" s="781"/>
      <c r="Z253" s="781"/>
      <c r="AA253" s="781"/>
      <c r="AB253" s="780"/>
      <c r="AC253" s="782"/>
      <c r="AD253" s="782"/>
      <c r="AE253" s="782"/>
      <c r="AF253" s="782"/>
      <c r="AG253" s="780">
        <f>SUM(L253:AF253)</f>
        <v>0</v>
      </c>
      <c r="AH253" s="781"/>
      <c r="AI253" s="781"/>
      <c r="AJ253" s="781"/>
      <c r="AL253" s="326"/>
      <c r="AM253" s="326"/>
      <c r="AN253" s="331"/>
      <c r="AO253" s="328"/>
      <c r="AP253" s="328"/>
      <c r="AQ253" s="328"/>
      <c r="AR253" s="328"/>
      <c r="AS253" s="328"/>
      <c r="AT253" s="328"/>
      <c r="AU253" s="328"/>
      <c r="AV253" s="332"/>
      <c r="AW253" s="332"/>
      <c r="AX253" s="332"/>
      <c r="AY253" s="332"/>
      <c r="AZ253" s="332"/>
      <c r="BA253" s="332"/>
      <c r="BB253" s="332"/>
      <c r="BC253" s="332"/>
      <c r="BD253" s="332"/>
      <c r="BE253" s="332"/>
      <c r="BF253" s="332"/>
      <c r="BG253" s="332"/>
      <c r="BH253" s="332"/>
      <c r="BI253" s="332"/>
      <c r="BJ253" s="332"/>
      <c r="BK253" s="332"/>
      <c r="BL253" s="332"/>
      <c r="BM253" s="332"/>
      <c r="BN253" s="332"/>
      <c r="BO253" s="332"/>
      <c r="BP253" s="333"/>
      <c r="BQ253" s="333"/>
      <c r="BR253" s="333"/>
      <c r="BS253" s="333"/>
      <c r="BT253" s="333"/>
      <c r="BU253" s="333"/>
      <c r="BV253" s="334"/>
      <c r="BW253" s="334"/>
      <c r="BX253" s="281"/>
    </row>
    <row r="254" spans="1:76" s="330" customFormat="1" ht="19.5" customHeight="1">
      <c r="A254" s="326"/>
      <c r="B254" s="326"/>
      <c r="C254" s="327" t="s">
        <v>89</v>
      </c>
      <c r="D254" s="328"/>
      <c r="E254" s="328"/>
      <c r="F254" s="328"/>
      <c r="G254" s="328"/>
      <c r="H254" s="328"/>
      <c r="I254" s="328"/>
      <c r="J254" s="329"/>
      <c r="L254" s="780"/>
      <c r="M254" s="781"/>
      <c r="N254" s="781"/>
      <c r="O254" s="781"/>
      <c r="P254" s="780"/>
      <c r="Q254" s="781"/>
      <c r="R254" s="781"/>
      <c r="S254" s="781"/>
      <c r="T254" s="780"/>
      <c r="U254" s="781"/>
      <c r="V254" s="781"/>
      <c r="W254" s="781"/>
      <c r="X254" s="780"/>
      <c r="Y254" s="781"/>
      <c r="Z254" s="781"/>
      <c r="AA254" s="781"/>
      <c r="AB254" s="780"/>
      <c r="AC254" s="782"/>
      <c r="AD254" s="782"/>
      <c r="AE254" s="782"/>
      <c r="AF254" s="782"/>
      <c r="AG254" s="780">
        <f>SUM(L254:AF254)</f>
        <v>0</v>
      </c>
      <c r="AH254" s="781"/>
      <c r="AI254" s="781"/>
      <c r="AJ254" s="781"/>
      <c r="AL254" s="326"/>
      <c r="AM254" s="326"/>
      <c r="AN254" s="331" t="s">
        <v>90</v>
      </c>
      <c r="AO254" s="328"/>
      <c r="AP254" s="328"/>
      <c r="AQ254" s="328"/>
      <c r="AR254" s="328"/>
      <c r="AS254" s="328"/>
      <c r="AT254" s="328"/>
      <c r="AU254" s="328"/>
      <c r="AV254" s="778"/>
      <c r="AW254" s="778"/>
      <c r="AX254" s="778"/>
      <c r="AY254" s="778"/>
      <c r="AZ254" s="778"/>
      <c r="BA254" s="778"/>
      <c r="BB254" s="778"/>
      <c r="BC254" s="778"/>
      <c r="BD254" s="778"/>
      <c r="BE254" s="778"/>
      <c r="BF254" s="778"/>
      <c r="BG254" s="778"/>
      <c r="BH254" s="778"/>
      <c r="BI254" s="778"/>
      <c r="BJ254" s="778"/>
      <c r="BK254" s="778"/>
      <c r="BL254" s="778"/>
      <c r="BM254" s="778"/>
      <c r="BN254" s="778"/>
      <c r="BO254" s="778"/>
      <c r="BP254" s="779">
        <f>SUM(AV254:BO254)</f>
        <v>0</v>
      </c>
      <c r="BQ254" s="779"/>
      <c r="BR254" s="779"/>
      <c r="BS254" s="779"/>
      <c r="BT254" s="779"/>
      <c r="BU254" s="333"/>
      <c r="BV254" s="334"/>
      <c r="BW254" s="334"/>
      <c r="BX254" s="281"/>
    </row>
    <row r="255" spans="1:75" ht="19.5" customHeight="1">
      <c r="A255" s="259"/>
      <c r="B255" s="259"/>
      <c r="C255" s="425" t="s">
        <v>91</v>
      </c>
      <c r="D255" s="284"/>
      <c r="E255" s="284"/>
      <c r="F255" s="284"/>
      <c r="G255" s="284"/>
      <c r="H255" s="284"/>
      <c r="I255" s="284"/>
      <c r="J255" s="313"/>
      <c r="L255" s="769">
        <f>L246+L247-L251</f>
        <v>85167187229</v>
      </c>
      <c r="M255" s="773"/>
      <c r="N255" s="773"/>
      <c r="O255" s="773"/>
      <c r="P255" s="769">
        <f>P246+P247-P251</f>
        <v>134451379254</v>
      </c>
      <c r="Q255" s="773"/>
      <c r="R255" s="773"/>
      <c r="S255" s="773" t="e">
        <f>#REF!+S247-S251</f>
        <v>#REF!</v>
      </c>
      <c r="T255" s="769">
        <f>T246+T247-T251</f>
        <v>1239106164</v>
      </c>
      <c r="U255" s="773"/>
      <c r="V255" s="773"/>
      <c r="W255" s="773" t="e">
        <f>#REF!+W247-W251</f>
        <v>#REF!</v>
      </c>
      <c r="X255" s="769">
        <f>X246+X247-X251</f>
        <v>644762623</v>
      </c>
      <c r="Y255" s="773"/>
      <c r="Z255" s="773"/>
      <c r="AA255" s="773"/>
      <c r="AB255" s="769">
        <f>AB246+AB247-AB251</f>
        <v>0</v>
      </c>
      <c r="AC255" s="773"/>
      <c r="AD255" s="773"/>
      <c r="AE255" s="773"/>
      <c r="AF255" s="773"/>
      <c r="AG255" s="769">
        <f>AG246+AG247-AG251</f>
        <v>221502435270</v>
      </c>
      <c r="AH255" s="773"/>
      <c r="AI255" s="773"/>
      <c r="AJ255" s="773"/>
      <c r="AL255" s="259"/>
      <c r="AM255" s="259"/>
      <c r="AN255" s="426" t="s">
        <v>92</v>
      </c>
      <c r="AO255" s="284"/>
      <c r="AP255" s="284"/>
      <c r="AQ255" s="284"/>
      <c r="AR255" s="284"/>
      <c r="AS255" s="284"/>
      <c r="AT255" s="284"/>
      <c r="AU255" s="284"/>
      <c r="AV255" s="776">
        <f>AV246+AV247-AV251</f>
        <v>0</v>
      </c>
      <c r="AW255" s="776"/>
      <c r="AX255" s="776"/>
      <c r="AY255" s="776"/>
      <c r="AZ255" s="776"/>
      <c r="BA255" s="776">
        <f>BA246+BA247-BA251</f>
        <v>0</v>
      </c>
      <c r="BB255" s="776"/>
      <c r="BC255" s="776"/>
      <c r="BD255" s="776"/>
      <c r="BE255" s="776"/>
      <c r="BF255" s="776">
        <f>BF246+BF247-BF251</f>
        <v>0</v>
      </c>
      <c r="BG255" s="776"/>
      <c r="BH255" s="776"/>
      <c r="BI255" s="776"/>
      <c r="BJ255" s="776"/>
      <c r="BK255" s="776">
        <f>BK246+BK247-BK251</f>
        <v>0</v>
      </c>
      <c r="BL255" s="776"/>
      <c r="BM255" s="776"/>
      <c r="BN255" s="776"/>
      <c r="BO255" s="776"/>
      <c r="BP255" s="776">
        <f>BP246+BP247-BP251</f>
        <v>0</v>
      </c>
      <c r="BQ255" s="776"/>
      <c r="BR255" s="776"/>
      <c r="BS255" s="776"/>
      <c r="BT255" s="776"/>
      <c r="BU255" s="325"/>
      <c r="BV255" s="335"/>
      <c r="BW255" s="335"/>
    </row>
    <row r="256" spans="1:76" s="343" customFormat="1" ht="19.5" customHeight="1">
      <c r="A256" s="249"/>
      <c r="B256" s="249"/>
      <c r="C256" s="423" t="s">
        <v>93</v>
      </c>
      <c r="D256" s="336"/>
      <c r="E256" s="336"/>
      <c r="F256" s="336"/>
      <c r="G256" s="336"/>
      <c r="H256" s="336"/>
      <c r="I256" s="336"/>
      <c r="J256" s="337"/>
      <c r="K256" s="338"/>
      <c r="L256" s="433"/>
      <c r="M256" s="434"/>
      <c r="N256" s="434"/>
      <c r="O256" s="435"/>
      <c r="P256" s="434"/>
      <c r="Q256" s="434"/>
      <c r="R256" s="434"/>
      <c r="S256" s="435"/>
      <c r="T256" s="434"/>
      <c r="U256" s="434"/>
      <c r="V256" s="434"/>
      <c r="W256" s="435"/>
      <c r="X256" s="434"/>
      <c r="Y256" s="434"/>
      <c r="Z256" s="434"/>
      <c r="AA256" s="435"/>
      <c r="AB256" s="434"/>
      <c r="AC256" s="434"/>
      <c r="AD256" s="434"/>
      <c r="AE256" s="434"/>
      <c r="AF256" s="436"/>
      <c r="AG256" s="434"/>
      <c r="AH256" s="434"/>
      <c r="AI256" s="434"/>
      <c r="AJ256" s="437"/>
      <c r="AL256" s="249"/>
      <c r="AM256" s="249"/>
      <c r="AN256" s="424" t="s">
        <v>94</v>
      </c>
      <c r="AO256" s="336"/>
      <c r="AP256" s="336"/>
      <c r="AQ256" s="336"/>
      <c r="AR256" s="336"/>
      <c r="AS256" s="336"/>
      <c r="AT256" s="336"/>
      <c r="AU256" s="336"/>
      <c r="AV256" s="344"/>
      <c r="AW256" s="344"/>
      <c r="AX256" s="344"/>
      <c r="AY256" s="344"/>
      <c r="AZ256" s="344"/>
      <c r="BA256" s="783"/>
      <c r="BB256" s="783"/>
      <c r="BC256" s="783"/>
      <c r="BD256" s="783"/>
      <c r="BE256" s="783"/>
      <c r="BF256" s="783"/>
      <c r="BG256" s="783"/>
      <c r="BH256" s="783"/>
      <c r="BI256" s="783"/>
      <c r="BJ256" s="783"/>
      <c r="BK256" s="783"/>
      <c r="BL256" s="783"/>
      <c r="BM256" s="783"/>
      <c r="BN256" s="783"/>
      <c r="BO256" s="783"/>
      <c r="BP256" s="784"/>
      <c r="BQ256" s="784"/>
      <c r="BR256" s="784"/>
      <c r="BS256" s="784"/>
      <c r="BT256" s="784"/>
      <c r="BU256" s="345"/>
      <c r="BV256" s="346"/>
      <c r="BW256" s="346"/>
      <c r="BX256" s="250"/>
    </row>
    <row r="257" spans="1:75" ht="19.5" customHeight="1">
      <c r="A257" s="259"/>
      <c r="B257" s="259"/>
      <c r="C257" s="347" t="s">
        <v>74</v>
      </c>
      <c r="D257" s="284"/>
      <c r="E257" s="284"/>
      <c r="F257" s="284"/>
      <c r="G257" s="284"/>
      <c r="H257" s="284"/>
      <c r="I257" s="284"/>
      <c r="L257" s="785">
        <v>29743535571</v>
      </c>
      <c r="M257" s="786"/>
      <c r="N257" s="786"/>
      <c r="O257" s="786"/>
      <c r="P257" s="785">
        <v>50081803979</v>
      </c>
      <c r="Q257" s="786"/>
      <c r="R257" s="786"/>
      <c r="S257" s="786"/>
      <c r="T257" s="785">
        <v>1239106164</v>
      </c>
      <c r="U257" s="786"/>
      <c r="V257" s="786"/>
      <c r="W257" s="786"/>
      <c r="X257" s="785">
        <v>410346064</v>
      </c>
      <c r="Y257" s="786"/>
      <c r="Z257" s="786"/>
      <c r="AA257" s="786"/>
      <c r="AB257" s="785"/>
      <c r="AC257" s="786"/>
      <c r="AD257" s="786"/>
      <c r="AE257" s="786"/>
      <c r="AF257" s="786"/>
      <c r="AG257" s="785">
        <f>SUM(L257:AF257)</f>
        <v>81474791778</v>
      </c>
      <c r="AH257" s="786"/>
      <c r="AI257" s="786"/>
      <c r="AJ257" s="786"/>
      <c r="AL257" s="259"/>
      <c r="AM257" s="259"/>
      <c r="AN257" s="348" t="s">
        <v>75</v>
      </c>
      <c r="AO257" s="284"/>
      <c r="AP257" s="284"/>
      <c r="AQ257" s="284"/>
      <c r="AR257" s="284"/>
      <c r="AS257" s="284"/>
      <c r="AT257" s="284"/>
      <c r="AU257" s="284"/>
      <c r="AV257" s="776"/>
      <c r="AW257" s="776"/>
      <c r="AX257" s="776"/>
      <c r="AY257" s="776"/>
      <c r="AZ257" s="776"/>
      <c r="BA257" s="776"/>
      <c r="BB257" s="776"/>
      <c r="BC257" s="776"/>
      <c r="BD257" s="776"/>
      <c r="BE257" s="776"/>
      <c r="BF257" s="776"/>
      <c r="BG257" s="776"/>
      <c r="BH257" s="776"/>
      <c r="BI257" s="776"/>
      <c r="BJ257" s="776"/>
      <c r="BK257" s="776"/>
      <c r="BL257" s="776"/>
      <c r="BM257" s="776"/>
      <c r="BN257" s="776"/>
      <c r="BO257" s="776"/>
      <c r="BP257" s="772">
        <f>SUM(AU257:BO257)</f>
        <v>0</v>
      </c>
      <c r="BQ257" s="772"/>
      <c r="BR257" s="772"/>
      <c r="BS257" s="772"/>
      <c r="BT257" s="772"/>
      <c r="BU257" s="323"/>
      <c r="BV257" s="268"/>
      <c r="BW257" s="268"/>
    </row>
    <row r="258" spans="1:76" ht="19.5" customHeight="1">
      <c r="A258" s="259"/>
      <c r="B258" s="259"/>
      <c r="C258" s="347" t="s">
        <v>76</v>
      </c>
      <c r="D258" s="284"/>
      <c r="E258" s="284"/>
      <c r="F258" s="284"/>
      <c r="G258" s="284"/>
      <c r="H258" s="284"/>
      <c r="I258" s="284"/>
      <c r="L258" s="785">
        <f>SUM(L259:O260)</f>
        <v>1001877583</v>
      </c>
      <c r="M258" s="786"/>
      <c r="N258" s="786"/>
      <c r="O258" s="786"/>
      <c r="P258" s="785">
        <f>SUM(P259:S260)</f>
        <v>1548645043</v>
      </c>
      <c r="Q258" s="786"/>
      <c r="R258" s="786"/>
      <c r="S258" s="786"/>
      <c r="T258" s="785">
        <f>SUM(T259:W260)</f>
        <v>0</v>
      </c>
      <c r="U258" s="786"/>
      <c r="V258" s="786"/>
      <c r="W258" s="786"/>
      <c r="X258" s="785">
        <f>SUM(X259:AA260)</f>
        <v>6956198</v>
      </c>
      <c r="Y258" s="786"/>
      <c r="Z258" s="786"/>
      <c r="AA258" s="786"/>
      <c r="AB258" s="785">
        <f>SUM(AB259:AF260)</f>
        <v>0</v>
      </c>
      <c r="AC258" s="786"/>
      <c r="AD258" s="786"/>
      <c r="AE258" s="786"/>
      <c r="AF258" s="786"/>
      <c r="AG258" s="785">
        <f>SUM(AG259:AJ260)</f>
        <v>2557478824</v>
      </c>
      <c r="AH258" s="786"/>
      <c r="AI258" s="786"/>
      <c r="AJ258" s="786"/>
      <c r="AL258" s="259"/>
      <c r="AM258" s="259"/>
      <c r="AN258" s="348" t="s">
        <v>95</v>
      </c>
      <c r="AO258" s="284"/>
      <c r="AP258" s="284"/>
      <c r="AQ258" s="284"/>
      <c r="AR258" s="284"/>
      <c r="AS258" s="284"/>
      <c r="AT258" s="284"/>
      <c r="AU258" s="284"/>
      <c r="AV258" s="776"/>
      <c r="AW258" s="776"/>
      <c r="AX258" s="776"/>
      <c r="AY258" s="776"/>
      <c r="AZ258" s="776"/>
      <c r="BA258" s="776"/>
      <c r="BB258" s="776"/>
      <c r="BC258" s="776"/>
      <c r="BD258" s="776"/>
      <c r="BE258" s="776"/>
      <c r="BF258" s="776"/>
      <c r="BG258" s="776"/>
      <c r="BH258" s="776"/>
      <c r="BI258" s="776"/>
      <c r="BJ258" s="776"/>
      <c r="BK258" s="776"/>
      <c r="BL258" s="776"/>
      <c r="BM258" s="776"/>
      <c r="BN258" s="776"/>
      <c r="BO258" s="776"/>
      <c r="BP258" s="772">
        <f>SUM(AU258:BO258)</f>
        <v>0</v>
      </c>
      <c r="BQ258" s="772"/>
      <c r="BR258" s="772"/>
      <c r="BS258" s="772"/>
      <c r="BT258" s="772"/>
      <c r="BU258" s="323"/>
      <c r="BW258" s="335"/>
      <c r="BX258" s="324"/>
    </row>
    <row r="259" spans="1:76" ht="19.5" customHeight="1">
      <c r="A259" s="259"/>
      <c r="B259" s="259"/>
      <c r="C259" s="327" t="s">
        <v>96</v>
      </c>
      <c r="D259" s="284"/>
      <c r="E259" s="284"/>
      <c r="F259" s="284"/>
      <c r="G259" s="284"/>
      <c r="H259" s="284"/>
      <c r="I259" s="284"/>
      <c r="L259" s="785">
        <v>1001877583</v>
      </c>
      <c r="M259" s="786"/>
      <c r="N259" s="786"/>
      <c r="O259" s="786"/>
      <c r="P259" s="785">
        <f>1548581971+63072</f>
        <v>1548645043</v>
      </c>
      <c r="Q259" s="786"/>
      <c r="R259" s="786"/>
      <c r="S259" s="786"/>
      <c r="T259" s="785"/>
      <c r="U259" s="786"/>
      <c r="V259" s="786"/>
      <c r="W259" s="786"/>
      <c r="X259" s="785">
        <v>6956198</v>
      </c>
      <c r="Y259" s="786"/>
      <c r="Z259" s="786"/>
      <c r="AA259" s="786"/>
      <c r="AB259" s="785"/>
      <c r="AC259" s="786"/>
      <c r="AD259" s="786"/>
      <c r="AE259" s="786"/>
      <c r="AF259" s="786"/>
      <c r="AG259" s="785">
        <f>SUM(L259:AF259)</f>
        <v>2557478824</v>
      </c>
      <c r="AH259" s="786"/>
      <c r="AI259" s="786"/>
      <c r="AJ259" s="786"/>
      <c r="AL259" s="259"/>
      <c r="AM259" s="259"/>
      <c r="AN259" s="348"/>
      <c r="AO259" s="284"/>
      <c r="AP259" s="284"/>
      <c r="AQ259" s="284"/>
      <c r="AR259" s="284"/>
      <c r="AS259" s="284"/>
      <c r="AT259" s="284"/>
      <c r="AU259" s="284"/>
      <c r="AV259" s="325"/>
      <c r="AW259" s="325"/>
      <c r="AX259" s="325"/>
      <c r="AY259" s="325"/>
      <c r="AZ259" s="325"/>
      <c r="BA259" s="325"/>
      <c r="BB259" s="325"/>
      <c r="BC259" s="325"/>
      <c r="BD259" s="325"/>
      <c r="BE259" s="325"/>
      <c r="BF259" s="325"/>
      <c r="BG259" s="325"/>
      <c r="BH259" s="325"/>
      <c r="BI259" s="325"/>
      <c r="BJ259" s="325"/>
      <c r="BK259" s="325"/>
      <c r="BL259" s="325"/>
      <c r="BM259" s="325"/>
      <c r="BN259" s="325"/>
      <c r="BO259" s="325"/>
      <c r="BP259" s="323"/>
      <c r="BQ259" s="323"/>
      <c r="BR259" s="323"/>
      <c r="BS259" s="323"/>
      <c r="BT259" s="323"/>
      <c r="BU259" s="323"/>
      <c r="BW259" s="335"/>
      <c r="BX259" s="324"/>
    </row>
    <row r="260" spans="1:76" ht="19.5" customHeight="1">
      <c r="A260" s="259"/>
      <c r="B260" s="259"/>
      <c r="C260" s="327" t="s">
        <v>97</v>
      </c>
      <c r="D260" s="284"/>
      <c r="E260" s="284"/>
      <c r="F260" s="284"/>
      <c r="G260" s="284"/>
      <c r="H260" s="284"/>
      <c r="I260" s="284"/>
      <c r="L260" s="787"/>
      <c r="M260" s="788"/>
      <c r="N260" s="788"/>
      <c r="O260" s="788"/>
      <c r="P260" s="787"/>
      <c r="Q260" s="788"/>
      <c r="R260" s="788"/>
      <c r="S260" s="788"/>
      <c r="T260" s="787"/>
      <c r="U260" s="788"/>
      <c r="V260" s="788"/>
      <c r="W260" s="788"/>
      <c r="X260" s="787"/>
      <c r="Y260" s="788"/>
      <c r="Z260" s="788"/>
      <c r="AA260" s="788"/>
      <c r="AB260" s="787"/>
      <c r="AC260" s="788"/>
      <c r="AD260" s="788"/>
      <c r="AE260" s="788"/>
      <c r="AF260" s="788"/>
      <c r="AG260" s="787">
        <f>SUM(L260:AF260)</f>
        <v>0</v>
      </c>
      <c r="AH260" s="788"/>
      <c r="AI260" s="788"/>
      <c r="AJ260" s="788"/>
      <c r="AL260" s="259"/>
      <c r="AM260" s="259"/>
      <c r="AN260" s="348"/>
      <c r="AO260" s="284"/>
      <c r="AP260" s="284"/>
      <c r="AQ260" s="284"/>
      <c r="AR260" s="284"/>
      <c r="AS260" s="284"/>
      <c r="AT260" s="284"/>
      <c r="AU260" s="284"/>
      <c r="AV260" s="325"/>
      <c r="AW260" s="325"/>
      <c r="AX260" s="325"/>
      <c r="AY260" s="325"/>
      <c r="AZ260" s="325"/>
      <c r="BA260" s="325"/>
      <c r="BB260" s="325"/>
      <c r="BC260" s="325"/>
      <c r="BD260" s="325"/>
      <c r="BE260" s="325"/>
      <c r="BF260" s="325"/>
      <c r="BG260" s="325"/>
      <c r="BH260" s="325"/>
      <c r="BI260" s="325"/>
      <c r="BJ260" s="325"/>
      <c r="BK260" s="325"/>
      <c r="BL260" s="325"/>
      <c r="BM260" s="325"/>
      <c r="BN260" s="325"/>
      <c r="BO260" s="325"/>
      <c r="BP260" s="323"/>
      <c r="BQ260" s="323"/>
      <c r="BR260" s="323"/>
      <c r="BS260" s="323"/>
      <c r="BT260" s="323"/>
      <c r="BU260" s="323"/>
      <c r="BW260" s="335"/>
      <c r="BX260" s="324"/>
    </row>
    <row r="261" spans="1:76" ht="19.5" customHeight="1">
      <c r="A261" s="259"/>
      <c r="B261" s="259"/>
      <c r="C261" s="347" t="s">
        <v>84</v>
      </c>
      <c r="D261" s="284"/>
      <c r="E261" s="284"/>
      <c r="F261" s="284"/>
      <c r="G261" s="284"/>
      <c r="H261" s="284"/>
      <c r="I261" s="284"/>
      <c r="L261" s="787">
        <f>SUM(L262:O264)</f>
        <v>0</v>
      </c>
      <c r="M261" s="788"/>
      <c r="N261" s="788"/>
      <c r="O261" s="788"/>
      <c r="P261" s="787">
        <f>SUM(P262:S264)</f>
        <v>0</v>
      </c>
      <c r="Q261" s="788">
        <f>SUBTOTAL(9,Q262:U264)</f>
        <v>0</v>
      </c>
      <c r="R261" s="788">
        <f>SUBTOTAL(9,R262:V264)</f>
        <v>0</v>
      </c>
      <c r="S261" s="788">
        <f>SUBTOTAL(9,S262:S264)</f>
        <v>0</v>
      </c>
      <c r="T261" s="787">
        <f>SUM(T262:W264)</f>
        <v>0</v>
      </c>
      <c r="U261" s="788">
        <f>SUBTOTAL(9,U262:X264)</f>
        <v>0</v>
      </c>
      <c r="V261" s="788">
        <f>SUBTOTAL(9,V262:Y264)</f>
        <v>0</v>
      </c>
      <c r="W261" s="788"/>
      <c r="X261" s="787">
        <f>SUM(X262:AA264)</f>
        <v>0</v>
      </c>
      <c r="Y261" s="788"/>
      <c r="Z261" s="788"/>
      <c r="AA261" s="788"/>
      <c r="AB261" s="787">
        <f>SUM(AB262:AF264)</f>
        <v>0</v>
      </c>
      <c r="AC261" s="788"/>
      <c r="AD261" s="788"/>
      <c r="AE261" s="788"/>
      <c r="AF261" s="788"/>
      <c r="AG261" s="787">
        <f>SUM(AG262:AJ264)</f>
        <v>0</v>
      </c>
      <c r="AH261" s="788"/>
      <c r="AI261" s="788"/>
      <c r="AJ261" s="788"/>
      <c r="AL261" s="259"/>
      <c r="AM261" s="259"/>
      <c r="AN261" s="348" t="s">
        <v>85</v>
      </c>
      <c r="AO261" s="284"/>
      <c r="AP261" s="284"/>
      <c r="AQ261" s="284"/>
      <c r="AR261" s="284"/>
      <c r="AS261" s="284"/>
      <c r="AT261" s="284"/>
      <c r="AU261" s="284"/>
      <c r="AV261" s="776">
        <f>SUBTOTAL(9,AV262:AZ264)</f>
        <v>0</v>
      </c>
      <c r="AW261" s="776"/>
      <c r="AX261" s="776"/>
      <c r="AY261" s="776"/>
      <c r="AZ261" s="776"/>
      <c r="BA261" s="776">
        <f>SUBTOTAL(9,BA262:BE264)</f>
        <v>0</v>
      </c>
      <c r="BB261" s="776"/>
      <c r="BC261" s="776"/>
      <c r="BD261" s="776"/>
      <c r="BE261" s="776"/>
      <c r="BF261" s="776">
        <f>SUBTOTAL(9,BF262:BJ264)</f>
        <v>0</v>
      </c>
      <c r="BG261" s="776"/>
      <c r="BH261" s="776"/>
      <c r="BI261" s="776"/>
      <c r="BJ261" s="776"/>
      <c r="BK261" s="776">
        <f>SUBTOTAL(9,BK262:BO264)</f>
        <v>0</v>
      </c>
      <c r="BL261" s="776"/>
      <c r="BM261" s="776"/>
      <c r="BN261" s="776"/>
      <c r="BO261" s="776"/>
      <c r="BP261" s="776">
        <f>SUBTOTAL(9,BP262:BT264)</f>
        <v>0</v>
      </c>
      <c r="BQ261" s="776"/>
      <c r="BR261" s="776"/>
      <c r="BS261" s="776"/>
      <c r="BT261" s="776"/>
      <c r="BU261" s="325"/>
      <c r="BX261" s="324"/>
    </row>
    <row r="262" spans="1:76" s="330" customFormat="1" ht="19.5" customHeight="1">
      <c r="A262" s="349"/>
      <c r="B262" s="349"/>
      <c r="C262" s="327" t="s">
        <v>86</v>
      </c>
      <c r="D262" s="328"/>
      <c r="E262" s="328"/>
      <c r="F262" s="328"/>
      <c r="G262" s="328"/>
      <c r="H262" s="328"/>
      <c r="I262" s="328"/>
      <c r="J262" s="281"/>
      <c r="L262" s="787"/>
      <c r="M262" s="788"/>
      <c r="N262" s="788"/>
      <c r="O262" s="788"/>
      <c r="P262" s="787"/>
      <c r="Q262" s="788"/>
      <c r="R262" s="788"/>
      <c r="S262" s="788"/>
      <c r="T262" s="787"/>
      <c r="U262" s="788"/>
      <c r="V262" s="788"/>
      <c r="W262" s="788"/>
      <c r="X262" s="787"/>
      <c r="Y262" s="788"/>
      <c r="Z262" s="788"/>
      <c r="AA262" s="788"/>
      <c r="AB262" s="787"/>
      <c r="AC262" s="788"/>
      <c r="AD262" s="788"/>
      <c r="AE262" s="788"/>
      <c r="AF262" s="788"/>
      <c r="AG262" s="787"/>
      <c r="AH262" s="788"/>
      <c r="AI262" s="788"/>
      <c r="AJ262" s="788"/>
      <c r="AL262" s="349"/>
      <c r="AM262" s="349"/>
      <c r="AN262" s="331" t="s">
        <v>87</v>
      </c>
      <c r="AO262" s="328"/>
      <c r="AP262" s="328"/>
      <c r="AQ262" s="328"/>
      <c r="AR262" s="328"/>
      <c r="AS262" s="328"/>
      <c r="AT262" s="328"/>
      <c r="AU262" s="328"/>
      <c r="AV262" s="778"/>
      <c r="AW262" s="778"/>
      <c r="AX262" s="778"/>
      <c r="AY262" s="778"/>
      <c r="AZ262" s="778"/>
      <c r="BA262" s="778"/>
      <c r="BB262" s="778"/>
      <c r="BC262" s="778"/>
      <c r="BD262" s="778"/>
      <c r="BE262" s="778"/>
      <c r="BF262" s="778"/>
      <c r="BG262" s="778"/>
      <c r="BH262" s="778"/>
      <c r="BI262" s="778"/>
      <c r="BJ262" s="778"/>
      <c r="BK262" s="778"/>
      <c r="BL262" s="778"/>
      <c r="BM262" s="778"/>
      <c r="BN262" s="778"/>
      <c r="BO262" s="778"/>
      <c r="BP262" s="789"/>
      <c r="BQ262" s="789"/>
      <c r="BR262" s="789"/>
      <c r="BS262" s="789"/>
      <c r="BT262" s="789"/>
      <c r="BU262" s="350"/>
      <c r="BV262" s="334"/>
      <c r="BW262" s="334"/>
      <c r="BX262" s="281"/>
    </row>
    <row r="263" spans="1:76" s="330" customFormat="1" ht="19.5" customHeight="1">
      <c r="A263" s="349"/>
      <c r="B263" s="349"/>
      <c r="C263" s="327" t="s">
        <v>88</v>
      </c>
      <c r="D263" s="328"/>
      <c r="E263" s="328"/>
      <c r="F263" s="328"/>
      <c r="G263" s="328"/>
      <c r="H263" s="328"/>
      <c r="I263" s="328"/>
      <c r="J263" s="281"/>
      <c r="L263" s="787"/>
      <c r="M263" s="788"/>
      <c r="N263" s="788"/>
      <c r="O263" s="788"/>
      <c r="P263" s="787"/>
      <c r="Q263" s="788"/>
      <c r="R263" s="788"/>
      <c r="S263" s="788"/>
      <c r="T263" s="787"/>
      <c r="U263" s="788"/>
      <c r="V263" s="788"/>
      <c r="W263" s="788"/>
      <c r="X263" s="787"/>
      <c r="Y263" s="788"/>
      <c r="Z263" s="788"/>
      <c r="AA263" s="788"/>
      <c r="AB263" s="787"/>
      <c r="AC263" s="788"/>
      <c r="AD263" s="788"/>
      <c r="AE263" s="788"/>
      <c r="AF263" s="788"/>
      <c r="AG263" s="787">
        <f>SUM(L263:AF263)</f>
        <v>0</v>
      </c>
      <c r="AH263" s="788"/>
      <c r="AI263" s="788"/>
      <c r="AJ263" s="788"/>
      <c r="AL263" s="349"/>
      <c r="AM263" s="349"/>
      <c r="AN263" s="331"/>
      <c r="AO263" s="328"/>
      <c r="AP263" s="328"/>
      <c r="AQ263" s="328"/>
      <c r="AR263" s="328"/>
      <c r="AS263" s="328"/>
      <c r="AT263" s="328"/>
      <c r="AU263" s="328"/>
      <c r="AV263" s="332"/>
      <c r="AW263" s="332"/>
      <c r="AX263" s="332"/>
      <c r="AY263" s="332"/>
      <c r="AZ263" s="332"/>
      <c r="BA263" s="332"/>
      <c r="BB263" s="332"/>
      <c r="BC263" s="332"/>
      <c r="BD263" s="332"/>
      <c r="BE263" s="332"/>
      <c r="BF263" s="332"/>
      <c r="BG263" s="332"/>
      <c r="BH263" s="332"/>
      <c r="BI263" s="332"/>
      <c r="BJ263" s="332"/>
      <c r="BK263" s="332"/>
      <c r="BL263" s="332"/>
      <c r="BM263" s="332"/>
      <c r="BN263" s="332"/>
      <c r="BO263" s="332"/>
      <c r="BP263" s="350"/>
      <c r="BQ263" s="350"/>
      <c r="BR263" s="350"/>
      <c r="BS263" s="350"/>
      <c r="BT263" s="350"/>
      <c r="BU263" s="350"/>
      <c r="BV263" s="334"/>
      <c r="BW263" s="334"/>
      <c r="BX263" s="281"/>
    </row>
    <row r="264" spans="1:76" s="330" customFormat="1" ht="19.5" customHeight="1">
      <c r="A264" s="349"/>
      <c r="B264" s="349"/>
      <c r="C264" s="327" t="s">
        <v>89</v>
      </c>
      <c r="D264" s="328"/>
      <c r="E264" s="328"/>
      <c r="F264" s="328"/>
      <c r="G264" s="328"/>
      <c r="H264" s="328"/>
      <c r="I264" s="328"/>
      <c r="J264" s="281"/>
      <c r="L264" s="787"/>
      <c r="M264" s="788"/>
      <c r="N264" s="788"/>
      <c r="O264" s="788"/>
      <c r="P264" s="787"/>
      <c r="Q264" s="788"/>
      <c r="R264" s="788"/>
      <c r="S264" s="788"/>
      <c r="T264" s="787"/>
      <c r="U264" s="788"/>
      <c r="V264" s="788"/>
      <c r="W264" s="788"/>
      <c r="X264" s="787"/>
      <c r="Y264" s="788"/>
      <c r="Z264" s="788"/>
      <c r="AA264" s="788"/>
      <c r="AB264" s="787"/>
      <c r="AC264" s="788"/>
      <c r="AD264" s="788"/>
      <c r="AE264" s="788"/>
      <c r="AF264" s="788"/>
      <c r="AG264" s="787">
        <f>SUM(L264:AF264)</f>
        <v>0</v>
      </c>
      <c r="AH264" s="788"/>
      <c r="AI264" s="788"/>
      <c r="AJ264" s="788"/>
      <c r="AL264" s="349"/>
      <c r="AM264" s="349"/>
      <c r="AN264" s="331" t="s">
        <v>33</v>
      </c>
      <c r="AO264" s="328"/>
      <c r="AP264" s="328"/>
      <c r="AQ264" s="328"/>
      <c r="AR264" s="328"/>
      <c r="AS264" s="328"/>
      <c r="AT264" s="328"/>
      <c r="AU264" s="328"/>
      <c r="AV264" s="778"/>
      <c r="AW264" s="778"/>
      <c r="AX264" s="778"/>
      <c r="AY264" s="778"/>
      <c r="AZ264" s="778"/>
      <c r="BA264" s="778"/>
      <c r="BB264" s="778"/>
      <c r="BC264" s="778"/>
      <c r="BD264" s="778"/>
      <c r="BE264" s="778"/>
      <c r="BF264" s="778"/>
      <c r="BG264" s="778"/>
      <c r="BH264" s="778"/>
      <c r="BI264" s="778"/>
      <c r="BJ264" s="778"/>
      <c r="BK264" s="778"/>
      <c r="BL264" s="778"/>
      <c r="BM264" s="778"/>
      <c r="BN264" s="778"/>
      <c r="BO264" s="778"/>
      <c r="BP264" s="789"/>
      <c r="BQ264" s="789"/>
      <c r="BR264" s="789"/>
      <c r="BS264" s="789"/>
      <c r="BT264" s="789"/>
      <c r="BU264" s="350"/>
      <c r="BV264" s="334"/>
      <c r="BW264" s="334"/>
      <c r="BX264" s="281"/>
    </row>
    <row r="265" spans="1:80" s="252" customFormat="1" ht="19.5" customHeight="1">
      <c r="A265" s="259"/>
      <c r="B265" s="259"/>
      <c r="C265" s="347" t="s">
        <v>91</v>
      </c>
      <c r="D265" s="284"/>
      <c r="E265" s="284"/>
      <c r="F265" s="284"/>
      <c r="G265" s="284"/>
      <c r="H265" s="284"/>
      <c r="I265" s="284"/>
      <c r="L265" s="785">
        <f>L257+L258-L261</f>
        <v>30745413154</v>
      </c>
      <c r="M265" s="790"/>
      <c r="N265" s="790"/>
      <c r="O265" s="790"/>
      <c r="P265" s="785">
        <f>P257+P258-P261</f>
        <v>51630449022</v>
      </c>
      <c r="Q265" s="790"/>
      <c r="R265" s="790"/>
      <c r="S265" s="790"/>
      <c r="T265" s="785">
        <f>T257+T258-T261</f>
        <v>1239106164</v>
      </c>
      <c r="U265" s="790"/>
      <c r="V265" s="790"/>
      <c r="W265" s="790"/>
      <c r="X265" s="785">
        <f>X257+X258-X261</f>
        <v>417302262</v>
      </c>
      <c r="Y265" s="790"/>
      <c r="Z265" s="790"/>
      <c r="AA265" s="790"/>
      <c r="AB265" s="785">
        <f>AB257+AB258-AB261</f>
        <v>0</v>
      </c>
      <c r="AC265" s="790"/>
      <c r="AD265" s="790"/>
      <c r="AE265" s="790"/>
      <c r="AF265" s="790"/>
      <c r="AG265" s="785">
        <f>AG257+AG258-AG261</f>
        <v>84032270602</v>
      </c>
      <c r="AH265" s="790"/>
      <c r="AI265" s="790"/>
      <c r="AJ265" s="790"/>
      <c r="AL265" s="259"/>
      <c r="AM265" s="259"/>
      <c r="AN265" s="351" t="s">
        <v>92</v>
      </c>
      <c r="AO265" s="284"/>
      <c r="AP265" s="284"/>
      <c r="AQ265" s="284"/>
      <c r="AR265" s="284"/>
      <c r="AS265" s="284"/>
      <c r="AT265" s="284"/>
      <c r="AU265" s="284"/>
      <c r="AV265" s="776">
        <f>AV257+AV258-AV261</f>
        <v>0</v>
      </c>
      <c r="AW265" s="776"/>
      <c r="AX265" s="776"/>
      <c r="AY265" s="776"/>
      <c r="AZ265" s="776"/>
      <c r="BA265" s="776">
        <f>BA257+BA258-BA261</f>
        <v>0</v>
      </c>
      <c r="BB265" s="776"/>
      <c r="BC265" s="776"/>
      <c r="BD265" s="776"/>
      <c r="BE265" s="776"/>
      <c r="BF265" s="776">
        <f>BF257+BF258-BF261</f>
        <v>0</v>
      </c>
      <c r="BG265" s="776"/>
      <c r="BH265" s="776"/>
      <c r="BI265" s="776"/>
      <c r="BJ265" s="776"/>
      <c r="BK265" s="776">
        <f>BK257+BK258-BK261</f>
        <v>0</v>
      </c>
      <c r="BL265" s="776"/>
      <c r="BM265" s="776"/>
      <c r="BN265" s="776"/>
      <c r="BO265" s="776"/>
      <c r="BP265" s="772">
        <f>SUM(AU265:BO265)</f>
        <v>0</v>
      </c>
      <c r="BQ265" s="772"/>
      <c r="BR265" s="772"/>
      <c r="BS265" s="772"/>
      <c r="BT265" s="772"/>
      <c r="BU265" s="323"/>
      <c r="BV265" s="791"/>
      <c r="BW265" s="791"/>
      <c r="BX265" s="791"/>
      <c r="BY265" s="791"/>
      <c r="BZ265" s="791"/>
      <c r="CA265" s="791"/>
      <c r="CB265" s="791"/>
    </row>
    <row r="266" spans="1:76" s="343" customFormat="1" ht="19.5" customHeight="1">
      <c r="A266" s="249"/>
      <c r="B266" s="249"/>
      <c r="C266" s="423" t="s">
        <v>98</v>
      </c>
      <c r="D266" s="336"/>
      <c r="E266" s="336"/>
      <c r="F266" s="336"/>
      <c r="G266" s="336"/>
      <c r="H266" s="336"/>
      <c r="I266" s="336"/>
      <c r="J266" s="337"/>
      <c r="K266" s="338"/>
      <c r="L266" s="792"/>
      <c r="M266" s="793"/>
      <c r="N266" s="793"/>
      <c r="O266" s="793"/>
      <c r="P266" s="792"/>
      <c r="Q266" s="793"/>
      <c r="R266" s="793"/>
      <c r="S266" s="793"/>
      <c r="T266" s="792"/>
      <c r="U266" s="793"/>
      <c r="V266" s="793"/>
      <c r="W266" s="793"/>
      <c r="X266" s="792"/>
      <c r="Y266" s="793"/>
      <c r="Z266" s="793"/>
      <c r="AA266" s="793"/>
      <c r="AB266" s="792"/>
      <c r="AC266" s="793"/>
      <c r="AD266" s="793"/>
      <c r="AE266" s="793"/>
      <c r="AF266" s="793"/>
      <c r="AG266" s="792"/>
      <c r="AH266" s="793"/>
      <c r="AI266" s="793"/>
      <c r="AJ266" s="793"/>
      <c r="AL266" s="249"/>
      <c r="AM266" s="249"/>
      <c r="AN266" s="424" t="s">
        <v>99</v>
      </c>
      <c r="AO266" s="336"/>
      <c r="AP266" s="336"/>
      <c r="AQ266" s="336"/>
      <c r="AR266" s="336"/>
      <c r="AS266" s="336"/>
      <c r="AT266" s="336"/>
      <c r="AU266" s="336"/>
      <c r="AV266" s="783"/>
      <c r="AW266" s="783"/>
      <c r="AX266" s="783"/>
      <c r="AY266" s="783"/>
      <c r="AZ266" s="783"/>
      <c r="BA266" s="783"/>
      <c r="BB266" s="783"/>
      <c r="BC266" s="783"/>
      <c r="BD266" s="783"/>
      <c r="BE266" s="783"/>
      <c r="BF266" s="783"/>
      <c r="BG266" s="783"/>
      <c r="BH266" s="783"/>
      <c r="BI266" s="783"/>
      <c r="BJ266" s="783"/>
      <c r="BK266" s="783"/>
      <c r="BL266" s="783"/>
      <c r="BM266" s="783"/>
      <c r="BN266" s="783"/>
      <c r="BO266" s="783"/>
      <c r="BP266" s="784"/>
      <c r="BQ266" s="784"/>
      <c r="BR266" s="784"/>
      <c r="BS266" s="784"/>
      <c r="BT266" s="784"/>
      <c r="BU266" s="345"/>
      <c r="BV266" s="352"/>
      <c r="BW266" s="346"/>
      <c r="BX266" s="353"/>
    </row>
    <row r="267" spans="1:76" ht="19.5" customHeight="1">
      <c r="A267" s="259"/>
      <c r="B267" s="259"/>
      <c r="C267" s="425" t="s">
        <v>100</v>
      </c>
      <c r="D267" s="284"/>
      <c r="E267" s="284"/>
      <c r="F267" s="284"/>
      <c r="G267" s="284"/>
      <c r="H267" s="284"/>
      <c r="I267" s="284"/>
      <c r="J267" s="310"/>
      <c r="K267" s="310"/>
      <c r="L267" s="794">
        <f>L246-L257</f>
        <v>55423651658</v>
      </c>
      <c r="M267" s="795"/>
      <c r="N267" s="795"/>
      <c r="O267" s="795"/>
      <c r="P267" s="794">
        <f>P246-P257</f>
        <v>83924968911</v>
      </c>
      <c r="Q267" s="795"/>
      <c r="R267" s="795"/>
      <c r="S267" s="795" t="e">
        <f>#REF!-S257</f>
        <v>#REF!</v>
      </c>
      <c r="T267" s="794">
        <f>T246-T257</f>
        <v>0</v>
      </c>
      <c r="U267" s="795"/>
      <c r="V267" s="795"/>
      <c r="W267" s="795" t="e">
        <f>#REF!-W257</f>
        <v>#REF!</v>
      </c>
      <c r="X267" s="794">
        <f>X246-X257</f>
        <v>234416559</v>
      </c>
      <c r="Y267" s="795"/>
      <c r="Z267" s="795"/>
      <c r="AA267" s="795"/>
      <c r="AB267" s="794">
        <f>AB246-AB257</f>
        <v>0</v>
      </c>
      <c r="AC267" s="795"/>
      <c r="AD267" s="795"/>
      <c r="AE267" s="795"/>
      <c r="AF267" s="795"/>
      <c r="AG267" s="794">
        <f>AG246-AG257</f>
        <v>139583037128</v>
      </c>
      <c r="AH267" s="795"/>
      <c r="AI267" s="795"/>
      <c r="AJ267" s="795"/>
      <c r="AL267" s="259"/>
      <c r="AM267" s="259"/>
      <c r="AN267" s="426" t="s">
        <v>101</v>
      </c>
      <c r="AO267" s="284"/>
      <c r="AP267" s="284"/>
      <c r="AQ267" s="284"/>
      <c r="AR267" s="284"/>
      <c r="AS267" s="284"/>
      <c r="AT267" s="284"/>
      <c r="AU267" s="284"/>
      <c r="AV267" s="776">
        <f>AV246-AV257</f>
        <v>0</v>
      </c>
      <c r="AW267" s="776"/>
      <c r="AX267" s="776"/>
      <c r="AY267" s="776"/>
      <c r="AZ267" s="776"/>
      <c r="BA267" s="776">
        <f>BA246-BA257</f>
        <v>0</v>
      </c>
      <c r="BB267" s="776"/>
      <c r="BC267" s="776"/>
      <c r="BD267" s="776"/>
      <c r="BE267" s="776"/>
      <c r="BF267" s="776">
        <f>BF246-BF257</f>
        <v>0</v>
      </c>
      <c r="BG267" s="776"/>
      <c r="BH267" s="776"/>
      <c r="BI267" s="776"/>
      <c r="BJ267" s="776"/>
      <c r="BK267" s="776">
        <f>BK246-BK257</f>
        <v>0</v>
      </c>
      <c r="BL267" s="776"/>
      <c r="BM267" s="776"/>
      <c r="BN267" s="776"/>
      <c r="BO267" s="776"/>
      <c r="BP267" s="772">
        <f>BP246-BP257</f>
        <v>0</v>
      </c>
      <c r="BQ267" s="772"/>
      <c r="BR267" s="772"/>
      <c r="BS267" s="772"/>
      <c r="BT267" s="772"/>
      <c r="BU267" s="323"/>
      <c r="BV267" s="268"/>
      <c r="BX267" s="353"/>
    </row>
    <row r="268" spans="1:75" ht="19.5" customHeight="1">
      <c r="A268" s="259"/>
      <c r="B268" s="259"/>
      <c r="C268" s="427" t="s">
        <v>102</v>
      </c>
      <c r="D268" s="312"/>
      <c r="E268" s="312"/>
      <c r="F268" s="312"/>
      <c r="G268" s="312"/>
      <c r="H268" s="312"/>
      <c r="I268" s="312"/>
      <c r="J268" s="313"/>
      <c r="K268" s="313"/>
      <c r="L268" s="796">
        <f>L255-L265</f>
        <v>54421774075</v>
      </c>
      <c r="M268" s="797"/>
      <c r="N268" s="797"/>
      <c r="O268" s="797"/>
      <c r="P268" s="796">
        <f>P255-P265</f>
        <v>82820930232</v>
      </c>
      <c r="Q268" s="797"/>
      <c r="R268" s="797"/>
      <c r="S268" s="797" t="e">
        <f>S255-S265</f>
        <v>#REF!</v>
      </c>
      <c r="T268" s="796">
        <f>T255-T265</f>
        <v>0</v>
      </c>
      <c r="U268" s="797"/>
      <c r="V268" s="797"/>
      <c r="W268" s="797" t="e">
        <f>W255-W265</f>
        <v>#REF!</v>
      </c>
      <c r="X268" s="796">
        <f>X255-X265</f>
        <v>227460361</v>
      </c>
      <c r="Y268" s="797"/>
      <c r="Z268" s="797"/>
      <c r="AA268" s="797"/>
      <c r="AB268" s="796">
        <f>AB255-AB265</f>
        <v>0</v>
      </c>
      <c r="AC268" s="797"/>
      <c r="AD268" s="797"/>
      <c r="AE268" s="797"/>
      <c r="AF268" s="797"/>
      <c r="AG268" s="796">
        <f>AG255-AG265</f>
        <v>137470164668</v>
      </c>
      <c r="AH268" s="797"/>
      <c r="AI268" s="797"/>
      <c r="AJ268" s="797"/>
      <c r="AL268" s="259"/>
      <c r="AM268" s="259"/>
      <c r="AN268" s="428" t="s">
        <v>103</v>
      </c>
      <c r="AO268" s="312"/>
      <c r="AP268" s="312"/>
      <c r="AQ268" s="312"/>
      <c r="AR268" s="312"/>
      <c r="AS268" s="312"/>
      <c r="AT268" s="312"/>
      <c r="AU268" s="312"/>
      <c r="AV268" s="798">
        <f>AV255-AV265</f>
        <v>0</v>
      </c>
      <c r="AW268" s="798"/>
      <c r="AX268" s="798"/>
      <c r="AY268" s="798"/>
      <c r="AZ268" s="798"/>
      <c r="BA268" s="798">
        <f>BA255-BA265</f>
        <v>0</v>
      </c>
      <c r="BB268" s="798"/>
      <c r="BC268" s="798"/>
      <c r="BD268" s="798"/>
      <c r="BE268" s="798"/>
      <c r="BF268" s="798">
        <f>BF255-BF265</f>
        <v>0</v>
      </c>
      <c r="BG268" s="798"/>
      <c r="BH268" s="798"/>
      <c r="BI268" s="798"/>
      <c r="BJ268" s="798"/>
      <c r="BK268" s="798">
        <f>BK255-BK265</f>
        <v>0</v>
      </c>
      <c r="BL268" s="798"/>
      <c r="BM268" s="798"/>
      <c r="BN268" s="798"/>
      <c r="BO268" s="798"/>
      <c r="BP268" s="799">
        <f>BP255-BP265</f>
        <v>0</v>
      </c>
      <c r="BQ268" s="799"/>
      <c r="BR268" s="799"/>
      <c r="BS268" s="799"/>
      <c r="BT268" s="799"/>
      <c r="BU268" s="354"/>
      <c r="BV268" s="268">
        <f>+AG267-AG268</f>
        <v>2112872460</v>
      </c>
      <c r="BW268" s="268"/>
    </row>
    <row r="269" spans="1:75" ht="19.5" customHeight="1">
      <c r="A269" s="259"/>
      <c r="B269" s="259"/>
      <c r="C269" s="429" t="s">
        <v>405</v>
      </c>
      <c r="D269" s="285" t="s">
        <v>480</v>
      </c>
      <c r="E269" s="285"/>
      <c r="F269" s="285"/>
      <c r="G269" s="285"/>
      <c r="H269" s="285"/>
      <c r="I269" s="285"/>
      <c r="J269" s="265"/>
      <c r="K269" s="265"/>
      <c r="L269" s="355"/>
      <c r="M269" s="356"/>
      <c r="N269" s="356"/>
      <c r="O269" s="356"/>
      <c r="P269" s="355"/>
      <c r="Q269" s="356"/>
      <c r="R269" s="356"/>
      <c r="S269" s="356"/>
      <c r="T269" s="355"/>
      <c r="U269" s="356"/>
      <c r="V269" s="356"/>
      <c r="W269" s="356"/>
      <c r="X269" s="355"/>
      <c r="Y269" s="356"/>
      <c r="Z269" s="356"/>
      <c r="AA269" s="356"/>
      <c r="AB269" s="355"/>
      <c r="AC269" s="356"/>
      <c r="AD269" s="356"/>
      <c r="AE269" s="356"/>
      <c r="AF269" s="356"/>
      <c r="AG269" s="355"/>
      <c r="AH269" s="356"/>
      <c r="AI269" s="356"/>
      <c r="AJ269" s="356"/>
      <c r="AL269" s="259"/>
      <c r="AM269" s="259"/>
      <c r="AN269" s="429"/>
      <c r="AO269" s="285"/>
      <c r="AP269" s="285"/>
      <c r="AQ269" s="285"/>
      <c r="AR269" s="285"/>
      <c r="AS269" s="285"/>
      <c r="AT269" s="285"/>
      <c r="AU269" s="285"/>
      <c r="AV269" s="322"/>
      <c r="AW269" s="322"/>
      <c r="AX269" s="322"/>
      <c r="AY269" s="322"/>
      <c r="AZ269" s="322"/>
      <c r="BA269" s="322"/>
      <c r="BB269" s="322"/>
      <c r="BC269" s="322"/>
      <c r="BD269" s="322"/>
      <c r="BE269" s="322"/>
      <c r="BF269" s="322"/>
      <c r="BG269" s="322"/>
      <c r="BH269" s="322"/>
      <c r="BI269" s="322"/>
      <c r="BJ269" s="322"/>
      <c r="BK269" s="322"/>
      <c r="BL269" s="322"/>
      <c r="BM269" s="322"/>
      <c r="BN269" s="322"/>
      <c r="BO269" s="322"/>
      <c r="BP269" s="354"/>
      <c r="BQ269" s="354"/>
      <c r="BR269" s="354"/>
      <c r="BS269" s="354"/>
      <c r="BT269" s="354"/>
      <c r="BU269" s="354"/>
      <c r="BV269" s="268"/>
      <c r="BW269" s="268"/>
    </row>
    <row r="270" spans="1:75" ht="19.5" customHeight="1">
      <c r="A270" s="259"/>
      <c r="B270" s="259"/>
      <c r="C270" s="429" t="s">
        <v>405</v>
      </c>
      <c r="D270" s="285" t="s">
        <v>481</v>
      </c>
      <c r="E270" s="285"/>
      <c r="F270" s="285"/>
      <c r="G270" s="285"/>
      <c r="H270" s="285"/>
      <c r="I270" s="285"/>
      <c r="J270" s="265"/>
      <c r="K270" s="265"/>
      <c r="L270" s="355"/>
      <c r="M270" s="356"/>
      <c r="N270" s="356"/>
      <c r="O270" s="356"/>
      <c r="P270" s="355"/>
      <c r="Q270" s="356"/>
      <c r="R270" s="356"/>
      <c r="S270" s="356"/>
      <c r="T270" s="355"/>
      <c r="U270" s="356"/>
      <c r="V270" s="356"/>
      <c r="W270" s="356"/>
      <c r="X270" s="355"/>
      <c r="Y270" s="356"/>
      <c r="Z270" s="356"/>
      <c r="AA270" s="356"/>
      <c r="AB270" s="355"/>
      <c r="AC270" s="356"/>
      <c r="AD270" s="356"/>
      <c r="AE270" s="356"/>
      <c r="AF270" s="356"/>
      <c r="AG270" s="355"/>
      <c r="AH270" s="356"/>
      <c r="AI270" s="356"/>
      <c r="AJ270" s="356"/>
      <c r="AL270" s="259"/>
      <c r="AM270" s="259"/>
      <c r="AN270" s="429"/>
      <c r="AO270" s="285"/>
      <c r="AP270" s="285"/>
      <c r="AQ270" s="285"/>
      <c r="AR270" s="285"/>
      <c r="AS270" s="285"/>
      <c r="AT270" s="285"/>
      <c r="AU270" s="285"/>
      <c r="AV270" s="322"/>
      <c r="AW270" s="322"/>
      <c r="AX270" s="322"/>
      <c r="AY270" s="322"/>
      <c r="AZ270" s="322"/>
      <c r="BA270" s="322"/>
      <c r="BB270" s="322"/>
      <c r="BC270" s="322"/>
      <c r="BD270" s="322"/>
      <c r="BE270" s="322"/>
      <c r="BF270" s="322"/>
      <c r="BG270" s="322"/>
      <c r="BH270" s="322"/>
      <c r="BI270" s="322"/>
      <c r="BJ270" s="322"/>
      <c r="BK270" s="322"/>
      <c r="BL270" s="322"/>
      <c r="BM270" s="322"/>
      <c r="BN270" s="322"/>
      <c r="BO270" s="322"/>
      <c r="BP270" s="354"/>
      <c r="BQ270" s="354"/>
      <c r="BR270" s="354"/>
      <c r="BS270" s="354"/>
      <c r="BT270" s="354"/>
      <c r="BU270" s="354"/>
      <c r="BV270" s="268"/>
      <c r="BW270" s="268"/>
    </row>
    <row r="271" spans="1:75" ht="19.5" customHeight="1">
      <c r="A271" s="259"/>
      <c r="B271" s="259"/>
      <c r="C271" s="429" t="s">
        <v>405</v>
      </c>
      <c r="D271" s="285" t="s">
        <v>482</v>
      </c>
      <c r="E271" s="285"/>
      <c r="F271" s="285"/>
      <c r="G271" s="285"/>
      <c r="H271" s="285"/>
      <c r="I271" s="285"/>
      <c r="J271" s="265"/>
      <c r="K271" s="265"/>
      <c r="L271" s="355"/>
      <c r="M271" s="356"/>
      <c r="N271" s="356"/>
      <c r="O271" s="356"/>
      <c r="P271" s="355"/>
      <c r="Q271" s="356"/>
      <c r="R271" s="356"/>
      <c r="S271" s="356"/>
      <c r="T271" s="355"/>
      <c r="U271" s="356"/>
      <c r="V271" s="356"/>
      <c r="W271" s="356"/>
      <c r="X271" s="355"/>
      <c r="Y271" s="356"/>
      <c r="Z271" s="356"/>
      <c r="AA271" s="356"/>
      <c r="AB271" s="355"/>
      <c r="AC271" s="356"/>
      <c r="AD271" s="356"/>
      <c r="AE271" s="356"/>
      <c r="AF271" s="356"/>
      <c r="AG271" s="355"/>
      <c r="AH271" s="356"/>
      <c r="AI271" s="356"/>
      <c r="AJ271" s="356"/>
      <c r="AL271" s="259"/>
      <c r="AM271" s="259"/>
      <c r="AN271" s="429"/>
      <c r="AO271" s="285"/>
      <c r="AP271" s="285"/>
      <c r="AQ271" s="285"/>
      <c r="AR271" s="285"/>
      <c r="AS271" s="285"/>
      <c r="AT271" s="285"/>
      <c r="AU271" s="285"/>
      <c r="AV271" s="322"/>
      <c r="AW271" s="322"/>
      <c r="AX271" s="322"/>
      <c r="AY271" s="322"/>
      <c r="AZ271" s="322"/>
      <c r="BA271" s="322"/>
      <c r="BB271" s="322"/>
      <c r="BC271" s="322"/>
      <c r="BD271" s="322"/>
      <c r="BE271" s="322"/>
      <c r="BF271" s="322"/>
      <c r="BG271" s="322"/>
      <c r="BH271" s="322"/>
      <c r="BI271" s="322"/>
      <c r="BJ271" s="322"/>
      <c r="BK271" s="322"/>
      <c r="BL271" s="322"/>
      <c r="BM271" s="322"/>
      <c r="BN271" s="322"/>
      <c r="BO271" s="322"/>
      <c r="BP271" s="354"/>
      <c r="BQ271" s="354"/>
      <c r="BR271" s="354"/>
      <c r="BS271" s="354"/>
      <c r="BT271" s="354"/>
      <c r="BU271" s="354"/>
      <c r="BV271" s="268"/>
      <c r="BW271" s="268"/>
    </row>
    <row r="272" spans="1:75" ht="19.5" customHeight="1">
      <c r="A272" s="259"/>
      <c r="B272" s="259"/>
      <c r="C272" s="429" t="s">
        <v>405</v>
      </c>
      <c r="D272" s="285" t="s">
        <v>483</v>
      </c>
      <c r="E272" s="285"/>
      <c r="F272" s="285"/>
      <c r="G272" s="285"/>
      <c r="H272" s="285"/>
      <c r="I272" s="285"/>
      <c r="J272" s="265"/>
      <c r="K272" s="265"/>
      <c r="L272" s="355"/>
      <c r="M272" s="356"/>
      <c r="N272" s="356"/>
      <c r="O272" s="356"/>
      <c r="P272" s="355"/>
      <c r="Q272" s="356"/>
      <c r="R272" s="356"/>
      <c r="S272" s="356"/>
      <c r="T272" s="355"/>
      <c r="U272" s="356"/>
      <c r="V272" s="356"/>
      <c r="W272" s="356"/>
      <c r="X272" s="355"/>
      <c r="Y272" s="356"/>
      <c r="Z272" s="356"/>
      <c r="AA272" s="356"/>
      <c r="AB272" s="355"/>
      <c r="AC272" s="356"/>
      <c r="AD272" s="356"/>
      <c r="AE272" s="356"/>
      <c r="AF272" s="356"/>
      <c r="AG272" s="355"/>
      <c r="AH272" s="356"/>
      <c r="AI272" s="356"/>
      <c r="AJ272" s="356"/>
      <c r="AL272" s="259"/>
      <c r="AM272" s="259"/>
      <c r="AN272" s="429"/>
      <c r="AO272" s="285"/>
      <c r="AP272" s="285"/>
      <c r="AQ272" s="285"/>
      <c r="AR272" s="285"/>
      <c r="AS272" s="285"/>
      <c r="AT272" s="285"/>
      <c r="AU272" s="285"/>
      <c r="AV272" s="322"/>
      <c r="AW272" s="322"/>
      <c r="AX272" s="322"/>
      <c r="AY272" s="322"/>
      <c r="AZ272" s="322"/>
      <c r="BA272" s="322"/>
      <c r="BB272" s="322"/>
      <c r="BC272" s="322"/>
      <c r="BD272" s="322"/>
      <c r="BE272" s="322"/>
      <c r="BF272" s="322"/>
      <c r="BG272" s="322"/>
      <c r="BH272" s="322"/>
      <c r="BI272" s="322"/>
      <c r="BJ272" s="322"/>
      <c r="BK272" s="322"/>
      <c r="BL272" s="322"/>
      <c r="BM272" s="322"/>
      <c r="BN272" s="322"/>
      <c r="BO272" s="322"/>
      <c r="BP272" s="354"/>
      <c r="BQ272" s="354"/>
      <c r="BR272" s="354"/>
      <c r="BS272" s="354"/>
      <c r="BT272" s="354"/>
      <c r="BU272" s="354"/>
      <c r="BV272" s="268"/>
      <c r="BW272" s="268"/>
    </row>
    <row r="273" spans="1:75" s="252" customFormat="1" ht="19.5" customHeight="1">
      <c r="A273" s="259"/>
      <c r="B273" s="259"/>
      <c r="C273" s="429" t="s">
        <v>405</v>
      </c>
      <c r="D273" s="285" t="s">
        <v>484</v>
      </c>
      <c r="E273" s="285"/>
      <c r="F273" s="285"/>
      <c r="G273" s="285"/>
      <c r="H273" s="285"/>
      <c r="I273" s="285"/>
      <c r="J273" s="265"/>
      <c r="K273" s="265"/>
      <c r="L273" s="355"/>
      <c r="M273" s="356"/>
      <c r="N273" s="356"/>
      <c r="O273" s="356"/>
      <c r="P273" s="355"/>
      <c r="Q273" s="356"/>
      <c r="R273" s="356"/>
      <c r="S273" s="356"/>
      <c r="T273" s="355"/>
      <c r="U273" s="356"/>
      <c r="V273" s="356"/>
      <c r="W273" s="356"/>
      <c r="X273" s="355"/>
      <c r="Y273" s="356"/>
      <c r="Z273" s="356"/>
      <c r="AA273" s="356"/>
      <c r="AB273" s="355"/>
      <c r="AC273" s="356"/>
      <c r="AD273" s="356"/>
      <c r="AE273" s="356"/>
      <c r="AF273" s="356"/>
      <c r="AG273" s="355"/>
      <c r="AH273" s="356"/>
      <c r="AI273" s="356"/>
      <c r="AJ273" s="356"/>
      <c r="AK273" s="254"/>
      <c r="AL273" s="259"/>
      <c r="AM273" s="259"/>
      <c r="AN273" s="429"/>
      <c r="AO273" s="285"/>
      <c r="AP273" s="285"/>
      <c r="AQ273" s="285"/>
      <c r="AR273" s="285"/>
      <c r="AS273" s="285"/>
      <c r="AT273" s="285"/>
      <c r="AU273" s="285"/>
      <c r="AV273" s="322"/>
      <c r="AW273" s="322"/>
      <c r="AX273" s="322"/>
      <c r="AY273" s="322"/>
      <c r="AZ273" s="322"/>
      <c r="BA273" s="322"/>
      <c r="BB273" s="322"/>
      <c r="BC273" s="322"/>
      <c r="BD273" s="322"/>
      <c r="BE273" s="322"/>
      <c r="BF273" s="322"/>
      <c r="BG273" s="322"/>
      <c r="BH273" s="322"/>
      <c r="BI273" s="322"/>
      <c r="BJ273" s="322"/>
      <c r="BK273" s="322"/>
      <c r="BL273" s="322"/>
      <c r="BM273" s="322"/>
      <c r="BN273" s="322"/>
      <c r="BO273" s="322"/>
      <c r="BP273" s="354"/>
      <c r="BQ273" s="354"/>
      <c r="BR273" s="354"/>
      <c r="BS273" s="354"/>
      <c r="BT273" s="354"/>
      <c r="BU273" s="354"/>
      <c r="BV273" s="268"/>
      <c r="BW273" s="268"/>
    </row>
    <row r="274" spans="1:75" s="252" customFormat="1" ht="19.5" customHeight="1" outlineLevel="1">
      <c r="A274" s="249">
        <v>9</v>
      </c>
      <c r="B274" s="249" t="s">
        <v>8</v>
      </c>
      <c r="C274" s="295" t="s">
        <v>104</v>
      </c>
      <c r="D274" s="284"/>
      <c r="E274" s="284"/>
      <c r="F274" s="284"/>
      <c r="G274" s="284"/>
      <c r="H274" s="284"/>
      <c r="I274" s="284"/>
      <c r="J274" s="284"/>
      <c r="K274" s="284"/>
      <c r="L274" s="284"/>
      <c r="M274" s="284"/>
      <c r="N274" s="284"/>
      <c r="O274" s="284"/>
      <c r="P274" s="284"/>
      <c r="Q274" s="284"/>
      <c r="R274" s="284"/>
      <c r="S274" s="284"/>
      <c r="T274" s="284"/>
      <c r="U274" s="357"/>
      <c r="V274" s="357"/>
      <c r="W274" s="357"/>
      <c r="X274" s="357"/>
      <c r="Y274" s="357"/>
      <c r="Z274" s="357"/>
      <c r="AA274" s="357"/>
      <c r="AB274" s="357"/>
      <c r="AC274" s="358"/>
      <c r="AD274" s="358"/>
      <c r="AE274" s="358"/>
      <c r="AF274" s="358"/>
      <c r="AG274" s="358"/>
      <c r="AH274" s="358"/>
      <c r="AI274" s="358"/>
      <c r="AJ274" s="358"/>
      <c r="AK274" s="254"/>
      <c r="AL274" s="249"/>
      <c r="AM274" s="249"/>
      <c r="AN274" s="295"/>
      <c r="AO274" s="284"/>
      <c r="AP274" s="284"/>
      <c r="AQ274" s="284"/>
      <c r="AR274" s="284"/>
      <c r="AS274" s="284"/>
      <c r="AT274" s="284"/>
      <c r="AU274" s="284"/>
      <c r="AV274" s="357"/>
      <c r="AW274" s="357"/>
      <c r="AX274" s="357"/>
      <c r="AY274" s="357"/>
      <c r="AZ274" s="357"/>
      <c r="BA274" s="357"/>
      <c r="BB274" s="357"/>
      <c r="BC274" s="357"/>
      <c r="BD274" s="357"/>
      <c r="BE274" s="357"/>
      <c r="BF274" s="357"/>
      <c r="BG274" s="357"/>
      <c r="BH274" s="357"/>
      <c r="BI274" s="357"/>
      <c r="BJ274" s="357"/>
      <c r="BK274" s="357"/>
      <c r="BL274" s="357"/>
      <c r="BM274" s="357"/>
      <c r="BN274" s="358"/>
      <c r="BO274" s="358"/>
      <c r="BP274" s="358"/>
      <c r="BQ274" s="358"/>
      <c r="BR274" s="358"/>
      <c r="BS274" s="358"/>
      <c r="BT274" s="358"/>
      <c r="BU274" s="358"/>
      <c r="BV274" s="255"/>
      <c r="BW274" s="255"/>
    </row>
    <row r="275" spans="1:75" s="252" customFormat="1" ht="19.5" customHeight="1" outlineLevel="1">
      <c r="A275" s="249"/>
      <c r="B275" s="249"/>
      <c r="C275" s="308" t="s">
        <v>52</v>
      </c>
      <c r="D275" s="309"/>
      <c r="E275" s="309"/>
      <c r="F275" s="309"/>
      <c r="G275" s="309"/>
      <c r="H275" s="309"/>
      <c r="I275" s="309"/>
      <c r="J275" s="310"/>
      <c r="K275" s="310"/>
      <c r="L275" s="755" t="s">
        <v>53</v>
      </c>
      <c r="M275" s="756"/>
      <c r="N275" s="756"/>
      <c r="O275" s="756"/>
      <c r="P275" s="755" t="s">
        <v>54</v>
      </c>
      <c r="Q275" s="756"/>
      <c r="R275" s="756"/>
      <c r="S275" s="756"/>
      <c r="T275" s="755" t="s">
        <v>55</v>
      </c>
      <c r="U275" s="756"/>
      <c r="V275" s="756"/>
      <c r="W275" s="756"/>
      <c r="X275" s="755" t="s">
        <v>56</v>
      </c>
      <c r="Y275" s="756"/>
      <c r="Z275" s="756"/>
      <c r="AA275" s="756"/>
      <c r="AB275" s="755" t="s">
        <v>57</v>
      </c>
      <c r="AC275" s="756"/>
      <c r="AD275" s="756"/>
      <c r="AE275" s="756"/>
      <c r="AF275" s="756"/>
      <c r="AG275" s="762" t="s">
        <v>17</v>
      </c>
      <c r="AH275" s="763"/>
      <c r="AI275" s="763"/>
      <c r="AJ275" s="763"/>
      <c r="AK275" s="254"/>
      <c r="AL275" s="249"/>
      <c r="AM275" s="249"/>
      <c r="AN275" s="295"/>
      <c r="AO275" s="284"/>
      <c r="AP275" s="284"/>
      <c r="AQ275" s="284"/>
      <c r="AR275" s="284"/>
      <c r="AS275" s="284"/>
      <c r="AT275" s="284"/>
      <c r="AU275" s="284"/>
      <c r="AV275" s="357"/>
      <c r="AW275" s="357"/>
      <c r="AX275" s="357"/>
      <c r="AY275" s="357"/>
      <c r="AZ275" s="357"/>
      <c r="BA275" s="357"/>
      <c r="BB275" s="357"/>
      <c r="BC275" s="357"/>
      <c r="BD275" s="357"/>
      <c r="BE275" s="357"/>
      <c r="BF275" s="357"/>
      <c r="BG275" s="357"/>
      <c r="BH275" s="357"/>
      <c r="BI275" s="357"/>
      <c r="BJ275" s="357"/>
      <c r="BK275" s="357"/>
      <c r="BL275" s="357"/>
      <c r="BM275" s="357"/>
      <c r="BN275" s="358"/>
      <c r="BO275" s="358"/>
      <c r="BP275" s="358"/>
      <c r="BQ275" s="358"/>
      <c r="BR275" s="358"/>
      <c r="BS275" s="358"/>
      <c r="BT275" s="358"/>
      <c r="BU275" s="358"/>
      <c r="BV275" s="255"/>
      <c r="BW275" s="255"/>
    </row>
    <row r="276" spans="1:75" s="252" customFormat="1" ht="19.5" customHeight="1" outlineLevel="1">
      <c r="A276" s="249"/>
      <c r="B276" s="249"/>
      <c r="C276" s="311"/>
      <c r="D276" s="312"/>
      <c r="E276" s="312"/>
      <c r="F276" s="312"/>
      <c r="G276" s="312"/>
      <c r="H276" s="312"/>
      <c r="I276" s="312"/>
      <c r="J276" s="313"/>
      <c r="K276" s="313"/>
      <c r="L276" s="760" t="s">
        <v>63</v>
      </c>
      <c r="M276" s="761"/>
      <c r="N276" s="761"/>
      <c r="O276" s="761"/>
      <c r="P276" s="760" t="s">
        <v>64</v>
      </c>
      <c r="Q276" s="761"/>
      <c r="R276" s="761"/>
      <c r="S276" s="761"/>
      <c r="T276" s="760" t="s">
        <v>65</v>
      </c>
      <c r="U276" s="761"/>
      <c r="V276" s="761"/>
      <c r="W276" s="761"/>
      <c r="X276" s="760" t="s">
        <v>66</v>
      </c>
      <c r="Y276" s="761"/>
      <c r="Z276" s="761"/>
      <c r="AA276" s="761"/>
      <c r="AB276" s="760" t="s">
        <v>67</v>
      </c>
      <c r="AC276" s="761"/>
      <c r="AD276" s="761"/>
      <c r="AE276" s="761"/>
      <c r="AF276" s="761"/>
      <c r="AG276" s="764"/>
      <c r="AH276" s="764"/>
      <c r="AI276" s="764"/>
      <c r="AJ276" s="764"/>
      <c r="AK276" s="254"/>
      <c r="AL276" s="249"/>
      <c r="AM276" s="249"/>
      <c r="AN276" s="295"/>
      <c r="AO276" s="284"/>
      <c r="AP276" s="284"/>
      <c r="AQ276" s="284"/>
      <c r="AR276" s="284"/>
      <c r="AS276" s="284"/>
      <c r="AT276" s="284"/>
      <c r="AU276" s="284"/>
      <c r="AV276" s="357"/>
      <c r="AW276" s="357"/>
      <c r="AX276" s="357"/>
      <c r="AY276" s="357"/>
      <c r="AZ276" s="357"/>
      <c r="BA276" s="357"/>
      <c r="BB276" s="357"/>
      <c r="BC276" s="357"/>
      <c r="BD276" s="357"/>
      <c r="BE276" s="357"/>
      <c r="BF276" s="357"/>
      <c r="BG276" s="357"/>
      <c r="BH276" s="357"/>
      <c r="BI276" s="357"/>
      <c r="BJ276" s="357"/>
      <c r="BK276" s="357"/>
      <c r="BL276" s="357"/>
      <c r="BM276" s="357"/>
      <c r="BN276" s="358"/>
      <c r="BO276" s="358"/>
      <c r="BP276" s="358"/>
      <c r="BQ276" s="358"/>
      <c r="BR276" s="358"/>
      <c r="BS276" s="358"/>
      <c r="BT276" s="358"/>
      <c r="BU276" s="358"/>
      <c r="BV276" s="255"/>
      <c r="BW276" s="255"/>
    </row>
    <row r="277" spans="1:75" s="252" customFormat="1" ht="19.5" customHeight="1" outlineLevel="1">
      <c r="A277" s="249"/>
      <c r="B277" s="249"/>
      <c r="C277" s="423" t="s">
        <v>72</v>
      </c>
      <c r="D277" s="314"/>
      <c r="E277" s="314"/>
      <c r="F277" s="314"/>
      <c r="G277" s="314"/>
      <c r="H277" s="314"/>
      <c r="I277" s="314"/>
      <c r="J277" s="315"/>
      <c r="K277" s="315"/>
      <c r="L277" s="316"/>
      <c r="M277" s="315"/>
      <c r="N277" s="317"/>
      <c r="O277" s="318"/>
      <c r="P277" s="319"/>
      <c r="Q277" s="317"/>
      <c r="R277" s="317"/>
      <c r="S277" s="318"/>
      <c r="T277" s="319"/>
      <c r="U277" s="317"/>
      <c r="V277" s="317"/>
      <c r="W277" s="318"/>
      <c r="X277" s="319"/>
      <c r="Y277" s="317"/>
      <c r="Z277" s="317"/>
      <c r="AA277" s="318"/>
      <c r="AB277" s="319"/>
      <c r="AC277" s="317"/>
      <c r="AD277" s="317"/>
      <c r="AE277" s="317"/>
      <c r="AF277" s="318"/>
      <c r="AG277" s="319"/>
      <c r="AH277" s="317"/>
      <c r="AI277" s="317"/>
      <c r="AJ277" s="320"/>
      <c r="AK277" s="254"/>
      <c r="AL277" s="249"/>
      <c r="AM277" s="249"/>
      <c r="AN277" s="295"/>
      <c r="AO277" s="284"/>
      <c r="AP277" s="284"/>
      <c r="AQ277" s="284"/>
      <c r="AR277" s="284"/>
      <c r="AS277" s="284"/>
      <c r="AT277" s="284"/>
      <c r="AU277" s="284"/>
      <c r="AV277" s="357"/>
      <c r="AW277" s="357"/>
      <c r="AX277" s="357"/>
      <c r="AY277" s="357"/>
      <c r="AZ277" s="357"/>
      <c r="BA277" s="357"/>
      <c r="BB277" s="357"/>
      <c r="BC277" s="357"/>
      <c r="BD277" s="357"/>
      <c r="BE277" s="357"/>
      <c r="BF277" s="357"/>
      <c r="BG277" s="357"/>
      <c r="BH277" s="357"/>
      <c r="BI277" s="357"/>
      <c r="BJ277" s="357"/>
      <c r="BK277" s="357"/>
      <c r="BL277" s="357"/>
      <c r="BM277" s="357"/>
      <c r="BN277" s="358"/>
      <c r="BO277" s="358"/>
      <c r="BP277" s="358"/>
      <c r="BQ277" s="358"/>
      <c r="BR277" s="358"/>
      <c r="BS277" s="358"/>
      <c r="BT277" s="358"/>
      <c r="BU277" s="358"/>
      <c r="BV277" s="255"/>
      <c r="BW277" s="255"/>
    </row>
    <row r="278" spans="1:75" s="252" customFormat="1" ht="19.5" customHeight="1" outlineLevel="1">
      <c r="A278" s="249"/>
      <c r="B278" s="249"/>
      <c r="C278" s="425" t="s">
        <v>74</v>
      </c>
      <c r="D278" s="284"/>
      <c r="E278" s="284"/>
      <c r="F278" s="284"/>
      <c r="G278" s="284"/>
      <c r="H278" s="284"/>
      <c r="I278" s="284"/>
      <c r="J278" s="310"/>
      <c r="L278" s="800"/>
      <c r="M278" s="756"/>
      <c r="N278" s="756"/>
      <c r="O278" s="756"/>
      <c r="P278" s="800"/>
      <c r="Q278" s="756"/>
      <c r="R278" s="756"/>
      <c r="S278" s="756"/>
      <c r="T278" s="800"/>
      <c r="U278" s="756"/>
      <c r="V278" s="756"/>
      <c r="W278" s="756"/>
      <c r="X278" s="800"/>
      <c r="Y278" s="756"/>
      <c r="Z278" s="756"/>
      <c r="AA278" s="756"/>
      <c r="AB278" s="800"/>
      <c r="AC278" s="756"/>
      <c r="AD278" s="756"/>
      <c r="AE278" s="756"/>
      <c r="AF278" s="756"/>
      <c r="AG278" s="780">
        <f>SUM(L278:AF278)</f>
        <v>0</v>
      </c>
      <c r="AH278" s="781"/>
      <c r="AI278" s="781"/>
      <c r="AJ278" s="781"/>
      <c r="AK278" s="254"/>
      <c r="AL278" s="249"/>
      <c r="AM278" s="249"/>
      <c r="AN278" s="295"/>
      <c r="AO278" s="284"/>
      <c r="AP278" s="284"/>
      <c r="AQ278" s="284"/>
      <c r="AR278" s="284"/>
      <c r="AS278" s="284"/>
      <c r="AT278" s="284"/>
      <c r="AU278" s="284"/>
      <c r="AV278" s="357"/>
      <c r="AW278" s="357"/>
      <c r="AX278" s="357"/>
      <c r="AY278" s="357"/>
      <c r="AZ278" s="357"/>
      <c r="BA278" s="357"/>
      <c r="BB278" s="357"/>
      <c r="BC278" s="357"/>
      <c r="BD278" s="357"/>
      <c r="BE278" s="357"/>
      <c r="BF278" s="357"/>
      <c r="BG278" s="357"/>
      <c r="BH278" s="357"/>
      <c r="BI278" s="357"/>
      <c r="BJ278" s="357"/>
      <c r="BK278" s="357"/>
      <c r="BL278" s="357"/>
      <c r="BM278" s="357"/>
      <c r="BN278" s="358"/>
      <c r="BO278" s="358"/>
      <c r="BP278" s="358"/>
      <c r="BQ278" s="358"/>
      <c r="BR278" s="358"/>
      <c r="BS278" s="358"/>
      <c r="BT278" s="358"/>
      <c r="BU278" s="358"/>
      <c r="BV278" s="359"/>
      <c r="BW278" s="255"/>
    </row>
    <row r="279" spans="1:75" s="252" customFormat="1" ht="19.5" customHeight="1" outlineLevel="1">
      <c r="A279" s="249"/>
      <c r="B279" s="249"/>
      <c r="C279" s="425" t="s">
        <v>76</v>
      </c>
      <c r="D279" s="284"/>
      <c r="E279" s="284"/>
      <c r="F279" s="284"/>
      <c r="G279" s="284"/>
      <c r="H279" s="284"/>
      <c r="I279" s="284"/>
      <c r="J279" s="265"/>
      <c r="L279" s="780">
        <f>SUM(L280:N282)</f>
        <v>0</v>
      </c>
      <c r="M279" s="781"/>
      <c r="N279" s="781"/>
      <c r="O279" s="781"/>
      <c r="P279" s="780">
        <f>SUM(P280:R282)</f>
        <v>0</v>
      </c>
      <c r="Q279" s="781"/>
      <c r="R279" s="781"/>
      <c r="S279" s="781"/>
      <c r="T279" s="780">
        <f>SUM(T280:V282)</f>
        <v>0</v>
      </c>
      <c r="U279" s="781"/>
      <c r="V279" s="781"/>
      <c r="W279" s="781"/>
      <c r="X279" s="780">
        <f>SUM(X280:Z282)</f>
        <v>0</v>
      </c>
      <c r="Y279" s="781"/>
      <c r="Z279" s="781"/>
      <c r="AA279" s="781"/>
      <c r="AB279" s="801">
        <f>SUM(AB280:AF282)</f>
        <v>0</v>
      </c>
      <c r="AC279" s="802"/>
      <c r="AD279" s="802"/>
      <c r="AE279" s="802"/>
      <c r="AF279" s="802"/>
      <c r="AG279" s="780">
        <f>SUM(L279:AF279)</f>
        <v>0</v>
      </c>
      <c r="AH279" s="781"/>
      <c r="AI279" s="781"/>
      <c r="AJ279" s="781"/>
      <c r="AK279" s="254"/>
      <c r="AL279" s="249"/>
      <c r="AM279" s="249"/>
      <c r="AN279" s="295"/>
      <c r="AO279" s="284"/>
      <c r="AP279" s="284"/>
      <c r="AQ279" s="284"/>
      <c r="AR279" s="284"/>
      <c r="AS279" s="284"/>
      <c r="AT279" s="284"/>
      <c r="AU279" s="284"/>
      <c r="AV279" s="357"/>
      <c r="AW279" s="357"/>
      <c r="AX279" s="357"/>
      <c r="AY279" s="357"/>
      <c r="AZ279" s="357"/>
      <c r="BA279" s="357"/>
      <c r="BB279" s="357"/>
      <c r="BC279" s="357"/>
      <c r="BD279" s="357"/>
      <c r="BE279" s="357"/>
      <c r="BF279" s="357"/>
      <c r="BG279" s="357"/>
      <c r="BH279" s="357"/>
      <c r="BI279" s="357"/>
      <c r="BJ279" s="357"/>
      <c r="BK279" s="357"/>
      <c r="BL279" s="357"/>
      <c r="BM279" s="357"/>
      <c r="BN279" s="358"/>
      <c r="BO279" s="358"/>
      <c r="BP279" s="358"/>
      <c r="BQ279" s="358"/>
      <c r="BR279" s="358"/>
      <c r="BS279" s="358"/>
      <c r="BT279" s="358"/>
      <c r="BU279" s="358"/>
      <c r="BV279" s="255"/>
      <c r="BW279" s="255"/>
    </row>
    <row r="280" spans="1:75" s="252" customFormat="1" ht="19.5" customHeight="1" outlineLevel="1">
      <c r="A280" s="249"/>
      <c r="B280" s="249"/>
      <c r="C280" s="327" t="s">
        <v>105</v>
      </c>
      <c r="D280" s="328"/>
      <c r="E280" s="328"/>
      <c r="F280" s="328"/>
      <c r="G280" s="328"/>
      <c r="H280" s="328"/>
      <c r="I280" s="328"/>
      <c r="J280" s="329"/>
      <c r="K280" s="330"/>
      <c r="L280" s="780"/>
      <c r="M280" s="781"/>
      <c r="N280" s="781"/>
      <c r="O280" s="781"/>
      <c r="P280" s="780"/>
      <c r="Q280" s="781"/>
      <c r="R280" s="781"/>
      <c r="S280" s="781"/>
      <c r="T280" s="780"/>
      <c r="U280" s="781"/>
      <c r="V280" s="781"/>
      <c r="W280" s="781"/>
      <c r="X280" s="780"/>
      <c r="Y280" s="781"/>
      <c r="Z280" s="781"/>
      <c r="AA280" s="781"/>
      <c r="AB280" s="780"/>
      <c r="AC280" s="782"/>
      <c r="AD280" s="782"/>
      <c r="AE280" s="782"/>
      <c r="AF280" s="782"/>
      <c r="AG280" s="780">
        <f>SUM(L280:AF280)</f>
        <v>0</v>
      </c>
      <c r="AH280" s="781"/>
      <c r="AI280" s="781"/>
      <c r="AJ280" s="781"/>
      <c r="AK280" s="254"/>
      <c r="AL280" s="249"/>
      <c r="AM280" s="249"/>
      <c r="AN280" s="295"/>
      <c r="AO280" s="284"/>
      <c r="AP280" s="284"/>
      <c r="AQ280" s="284"/>
      <c r="AR280" s="284"/>
      <c r="AS280" s="284"/>
      <c r="AT280" s="284"/>
      <c r="AU280" s="284"/>
      <c r="AV280" s="357"/>
      <c r="AW280" s="357"/>
      <c r="AX280" s="357"/>
      <c r="AY280" s="357"/>
      <c r="AZ280" s="357"/>
      <c r="BA280" s="357"/>
      <c r="BB280" s="357"/>
      <c r="BC280" s="357"/>
      <c r="BD280" s="357"/>
      <c r="BE280" s="357"/>
      <c r="BF280" s="357"/>
      <c r="BG280" s="357"/>
      <c r="BH280" s="357"/>
      <c r="BI280" s="357"/>
      <c r="BJ280" s="357"/>
      <c r="BK280" s="357"/>
      <c r="BL280" s="357"/>
      <c r="BM280" s="357"/>
      <c r="BN280" s="358"/>
      <c r="BO280" s="358"/>
      <c r="BP280" s="358"/>
      <c r="BQ280" s="358"/>
      <c r="BR280" s="358"/>
      <c r="BS280" s="358"/>
      <c r="BT280" s="358"/>
      <c r="BU280" s="358"/>
      <c r="BV280" s="255"/>
      <c r="BW280" s="255"/>
    </row>
    <row r="281" spans="1:75" s="252" customFormat="1" ht="19.5" customHeight="1" outlineLevel="1">
      <c r="A281" s="249"/>
      <c r="B281" s="249"/>
      <c r="C281" s="327" t="s">
        <v>106</v>
      </c>
      <c r="D281" s="328"/>
      <c r="E281" s="328"/>
      <c r="F281" s="328"/>
      <c r="G281" s="328"/>
      <c r="H281" s="328"/>
      <c r="I281" s="328"/>
      <c r="J281" s="329"/>
      <c r="K281" s="330"/>
      <c r="L281" s="780"/>
      <c r="M281" s="781"/>
      <c r="N281" s="781"/>
      <c r="O281" s="781"/>
      <c r="P281" s="780"/>
      <c r="Q281" s="781"/>
      <c r="R281" s="781"/>
      <c r="S281" s="781"/>
      <c r="T281" s="780"/>
      <c r="U281" s="781"/>
      <c r="V281" s="781"/>
      <c r="W281" s="781"/>
      <c r="X281" s="780"/>
      <c r="Y281" s="781"/>
      <c r="Z281" s="781"/>
      <c r="AA281" s="781"/>
      <c r="AB281" s="780"/>
      <c r="AC281" s="782"/>
      <c r="AD281" s="782"/>
      <c r="AE281" s="782"/>
      <c r="AF281" s="782"/>
      <c r="AG281" s="780">
        <f>SUM(L281:AF281)</f>
        <v>0</v>
      </c>
      <c r="AH281" s="781"/>
      <c r="AI281" s="781"/>
      <c r="AJ281" s="781"/>
      <c r="AK281" s="254"/>
      <c r="AL281" s="249"/>
      <c r="AM281" s="249"/>
      <c r="AN281" s="295"/>
      <c r="AO281" s="284"/>
      <c r="AP281" s="284"/>
      <c r="AQ281" s="284"/>
      <c r="AR281" s="284"/>
      <c r="AS281" s="284"/>
      <c r="AT281" s="284"/>
      <c r="AU281" s="284"/>
      <c r="AV281" s="357"/>
      <c r="AW281" s="357"/>
      <c r="AX281" s="357"/>
      <c r="AY281" s="357"/>
      <c r="AZ281" s="357"/>
      <c r="BA281" s="357"/>
      <c r="BB281" s="357"/>
      <c r="BC281" s="357"/>
      <c r="BD281" s="357"/>
      <c r="BE281" s="357"/>
      <c r="BF281" s="357"/>
      <c r="BG281" s="357"/>
      <c r="BH281" s="357"/>
      <c r="BI281" s="357"/>
      <c r="BJ281" s="357"/>
      <c r="BK281" s="357"/>
      <c r="BL281" s="357"/>
      <c r="BM281" s="357"/>
      <c r="BN281" s="358"/>
      <c r="BO281" s="358"/>
      <c r="BP281" s="358"/>
      <c r="BQ281" s="358"/>
      <c r="BR281" s="358"/>
      <c r="BS281" s="358"/>
      <c r="BT281" s="358"/>
      <c r="BU281" s="358"/>
      <c r="BV281" s="255"/>
      <c r="BW281" s="255"/>
    </row>
    <row r="282" spans="1:75" s="252" customFormat="1" ht="19.5" customHeight="1" outlineLevel="1">
      <c r="A282" s="249"/>
      <c r="B282" s="249"/>
      <c r="C282" s="327" t="s">
        <v>82</v>
      </c>
      <c r="D282" s="328"/>
      <c r="E282" s="328"/>
      <c r="F282" s="328"/>
      <c r="G282" s="328"/>
      <c r="H282" s="328"/>
      <c r="I282" s="328"/>
      <c r="J282" s="329"/>
      <c r="K282" s="330"/>
      <c r="L282" s="780"/>
      <c r="M282" s="781"/>
      <c r="N282" s="781"/>
      <c r="O282" s="781"/>
      <c r="P282" s="780"/>
      <c r="Q282" s="781"/>
      <c r="R282" s="781"/>
      <c r="S282" s="781"/>
      <c r="T282" s="780"/>
      <c r="U282" s="781"/>
      <c r="V282" s="781"/>
      <c r="W282" s="781"/>
      <c r="X282" s="780"/>
      <c r="Y282" s="781"/>
      <c r="Z282" s="781"/>
      <c r="AA282" s="781"/>
      <c r="AB282" s="780"/>
      <c r="AC282" s="782"/>
      <c r="AD282" s="782"/>
      <c r="AE282" s="782"/>
      <c r="AF282" s="782"/>
      <c r="AG282" s="780">
        <f>SUM(L282:AF282)</f>
        <v>0</v>
      </c>
      <c r="AH282" s="781"/>
      <c r="AI282" s="781"/>
      <c r="AJ282" s="781"/>
      <c r="AK282" s="254"/>
      <c r="AL282" s="249"/>
      <c r="AM282" s="249"/>
      <c r="AN282" s="295"/>
      <c r="AO282" s="284"/>
      <c r="AP282" s="284"/>
      <c r="AQ282" s="284"/>
      <c r="AR282" s="284"/>
      <c r="AS282" s="284"/>
      <c r="AT282" s="284"/>
      <c r="AU282" s="284"/>
      <c r="AV282" s="357"/>
      <c r="AW282" s="357"/>
      <c r="AX282" s="357"/>
      <c r="AY282" s="357"/>
      <c r="AZ282" s="357"/>
      <c r="BA282" s="357"/>
      <c r="BB282" s="357"/>
      <c r="BC282" s="357"/>
      <c r="BD282" s="357"/>
      <c r="BE282" s="357"/>
      <c r="BF282" s="357"/>
      <c r="BG282" s="357"/>
      <c r="BH282" s="357"/>
      <c r="BI282" s="357"/>
      <c r="BJ282" s="357"/>
      <c r="BK282" s="357"/>
      <c r="BL282" s="357"/>
      <c r="BM282" s="357"/>
      <c r="BN282" s="358"/>
      <c r="BO282" s="358"/>
      <c r="BP282" s="358"/>
      <c r="BQ282" s="358"/>
      <c r="BR282" s="358"/>
      <c r="BS282" s="358"/>
      <c r="BT282" s="358"/>
      <c r="BU282" s="358"/>
      <c r="BV282" s="255"/>
      <c r="BW282" s="255"/>
    </row>
    <row r="283" spans="1:75" s="252" customFormat="1" ht="19.5" customHeight="1" outlineLevel="1">
      <c r="A283" s="249"/>
      <c r="B283" s="249"/>
      <c r="C283" s="425" t="s">
        <v>84</v>
      </c>
      <c r="D283" s="284"/>
      <c r="E283" s="284"/>
      <c r="F283" s="284"/>
      <c r="G283" s="284"/>
      <c r="H283" s="284"/>
      <c r="I283" s="284"/>
      <c r="J283" s="265"/>
      <c r="L283" s="780">
        <f>SUM(L284:O285)</f>
        <v>0</v>
      </c>
      <c r="M283" s="781"/>
      <c r="N283" s="781"/>
      <c r="O283" s="781"/>
      <c r="P283" s="780">
        <f>SUM(P284:S285)</f>
        <v>0</v>
      </c>
      <c r="Q283" s="781"/>
      <c r="R283" s="781"/>
      <c r="S283" s="781"/>
      <c r="T283" s="780"/>
      <c r="U283" s="781"/>
      <c r="V283" s="781"/>
      <c r="W283" s="781"/>
      <c r="X283" s="780">
        <f>SUM(X284:AA285)</f>
        <v>0</v>
      </c>
      <c r="Y283" s="781"/>
      <c r="Z283" s="781"/>
      <c r="AA283" s="781"/>
      <c r="AB283" s="780">
        <f>SUM(AB284:AF285)</f>
        <v>0</v>
      </c>
      <c r="AC283" s="781"/>
      <c r="AD283" s="781"/>
      <c r="AE283" s="781"/>
      <c r="AF283" s="781"/>
      <c r="AG283" s="780">
        <f>SUM(AG284:AJ285)</f>
        <v>0</v>
      </c>
      <c r="AH283" s="781"/>
      <c r="AI283" s="781"/>
      <c r="AJ283" s="781"/>
      <c r="AK283" s="254"/>
      <c r="AL283" s="249"/>
      <c r="AM283" s="249"/>
      <c r="AN283" s="295"/>
      <c r="AO283" s="284"/>
      <c r="AP283" s="284"/>
      <c r="AQ283" s="284"/>
      <c r="AR283" s="284"/>
      <c r="AS283" s="284"/>
      <c r="AT283" s="284"/>
      <c r="AU283" s="284"/>
      <c r="AV283" s="357"/>
      <c r="AW283" s="357"/>
      <c r="AX283" s="357"/>
      <c r="AY283" s="357"/>
      <c r="AZ283" s="357"/>
      <c r="BA283" s="357"/>
      <c r="BB283" s="357"/>
      <c r="BC283" s="357"/>
      <c r="BD283" s="357"/>
      <c r="BE283" s="357"/>
      <c r="BF283" s="357"/>
      <c r="BG283" s="357"/>
      <c r="BH283" s="357"/>
      <c r="BI283" s="357"/>
      <c r="BJ283" s="357"/>
      <c r="BK283" s="357"/>
      <c r="BL283" s="357"/>
      <c r="BM283" s="357"/>
      <c r="BN283" s="358"/>
      <c r="BO283" s="358"/>
      <c r="BP283" s="358"/>
      <c r="BQ283" s="358"/>
      <c r="BR283" s="358"/>
      <c r="BS283" s="358"/>
      <c r="BT283" s="358"/>
      <c r="BU283" s="358"/>
      <c r="BV283" s="255"/>
      <c r="BW283" s="255"/>
    </row>
    <row r="284" spans="1:75" s="252" customFormat="1" ht="19.5" customHeight="1" outlineLevel="1">
      <c r="A284" s="249"/>
      <c r="B284" s="249"/>
      <c r="C284" s="327" t="s">
        <v>107</v>
      </c>
      <c r="D284" s="328"/>
      <c r="E284" s="328"/>
      <c r="F284" s="328"/>
      <c r="G284" s="328"/>
      <c r="H284" s="328"/>
      <c r="I284" s="328"/>
      <c r="J284" s="329"/>
      <c r="K284" s="330"/>
      <c r="L284" s="780"/>
      <c r="M284" s="781"/>
      <c r="N284" s="781"/>
      <c r="O284" s="781"/>
      <c r="P284" s="780"/>
      <c r="Q284" s="781"/>
      <c r="R284" s="781"/>
      <c r="S284" s="781"/>
      <c r="T284" s="780"/>
      <c r="U284" s="781"/>
      <c r="V284" s="781"/>
      <c r="W284" s="781"/>
      <c r="X284" s="780"/>
      <c r="Y284" s="781"/>
      <c r="Z284" s="781"/>
      <c r="AA284" s="781"/>
      <c r="AB284" s="780"/>
      <c r="AC284" s="782"/>
      <c r="AD284" s="782"/>
      <c r="AE284" s="782"/>
      <c r="AF284" s="782"/>
      <c r="AG284" s="780">
        <f>SUM(L284:AF284)</f>
        <v>0</v>
      </c>
      <c r="AH284" s="781"/>
      <c r="AI284" s="781"/>
      <c r="AJ284" s="781"/>
      <c r="AK284" s="254"/>
      <c r="AL284" s="249"/>
      <c r="AM284" s="249"/>
      <c r="AN284" s="295"/>
      <c r="AO284" s="284"/>
      <c r="AP284" s="284"/>
      <c r="AQ284" s="284"/>
      <c r="AR284" s="284"/>
      <c r="AS284" s="284"/>
      <c r="AT284" s="284"/>
      <c r="AU284" s="284"/>
      <c r="AV284" s="357"/>
      <c r="AW284" s="357"/>
      <c r="AX284" s="357"/>
      <c r="AY284" s="357"/>
      <c r="AZ284" s="357"/>
      <c r="BA284" s="357"/>
      <c r="BB284" s="357"/>
      <c r="BC284" s="357"/>
      <c r="BD284" s="357"/>
      <c r="BE284" s="357"/>
      <c r="BF284" s="357"/>
      <c r="BG284" s="357"/>
      <c r="BH284" s="357"/>
      <c r="BI284" s="357"/>
      <c r="BJ284" s="357"/>
      <c r="BK284" s="357"/>
      <c r="BL284" s="357"/>
      <c r="BM284" s="357"/>
      <c r="BN284" s="358"/>
      <c r="BO284" s="358"/>
      <c r="BP284" s="358"/>
      <c r="BQ284" s="358"/>
      <c r="BR284" s="358"/>
      <c r="BS284" s="358"/>
      <c r="BT284" s="358"/>
      <c r="BU284" s="358"/>
      <c r="BV284" s="255"/>
      <c r="BW284" s="255"/>
    </row>
    <row r="285" spans="1:75" s="252" customFormat="1" ht="19.5" customHeight="1" outlineLevel="1">
      <c r="A285" s="249"/>
      <c r="B285" s="249"/>
      <c r="C285" s="327" t="s">
        <v>89</v>
      </c>
      <c r="D285" s="328"/>
      <c r="E285" s="328"/>
      <c r="F285" s="328"/>
      <c r="G285" s="328"/>
      <c r="H285" s="328"/>
      <c r="I285" s="328"/>
      <c r="J285" s="329"/>
      <c r="K285" s="330"/>
      <c r="L285" s="780"/>
      <c r="M285" s="781"/>
      <c r="N285" s="781"/>
      <c r="O285" s="781"/>
      <c r="P285" s="780"/>
      <c r="Q285" s="781"/>
      <c r="R285" s="781"/>
      <c r="S285" s="781"/>
      <c r="T285" s="780"/>
      <c r="U285" s="781"/>
      <c r="V285" s="781"/>
      <c r="W285" s="781"/>
      <c r="X285" s="780"/>
      <c r="Y285" s="781"/>
      <c r="Z285" s="781"/>
      <c r="AA285" s="781"/>
      <c r="AB285" s="780"/>
      <c r="AC285" s="782"/>
      <c r="AD285" s="782"/>
      <c r="AE285" s="782"/>
      <c r="AF285" s="782"/>
      <c r="AG285" s="780">
        <f>SUM(L285:AF285)</f>
        <v>0</v>
      </c>
      <c r="AH285" s="781"/>
      <c r="AI285" s="781"/>
      <c r="AJ285" s="781"/>
      <c r="AK285" s="254"/>
      <c r="AL285" s="249"/>
      <c r="AM285" s="249"/>
      <c r="AN285" s="295"/>
      <c r="AO285" s="284"/>
      <c r="AP285" s="284"/>
      <c r="AQ285" s="284"/>
      <c r="AR285" s="284"/>
      <c r="AS285" s="284"/>
      <c r="AT285" s="284"/>
      <c r="AU285" s="284"/>
      <c r="AV285" s="357"/>
      <c r="AW285" s="357"/>
      <c r="AX285" s="357"/>
      <c r="AY285" s="357"/>
      <c r="AZ285" s="357"/>
      <c r="BA285" s="357"/>
      <c r="BB285" s="357"/>
      <c r="BC285" s="357"/>
      <c r="BD285" s="357"/>
      <c r="BE285" s="357"/>
      <c r="BF285" s="357"/>
      <c r="BG285" s="357"/>
      <c r="BH285" s="357"/>
      <c r="BI285" s="357"/>
      <c r="BJ285" s="357"/>
      <c r="BK285" s="357"/>
      <c r="BL285" s="357"/>
      <c r="BM285" s="357"/>
      <c r="BN285" s="358"/>
      <c r="BO285" s="358"/>
      <c r="BP285" s="358"/>
      <c r="BQ285" s="358"/>
      <c r="BR285" s="358"/>
      <c r="BS285" s="358"/>
      <c r="BT285" s="358"/>
      <c r="BU285" s="358"/>
      <c r="BV285" s="255"/>
      <c r="BW285" s="255"/>
    </row>
    <row r="286" spans="1:75" s="252" customFormat="1" ht="19.5" customHeight="1" outlineLevel="1">
      <c r="A286" s="249"/>
      <c r="B286" s="249"/>
      <c r="C286" s="425" t="s">
        <v>108</v>
      </c>
      <c r="D286" s="284"/>
      <c r="E286" s="284"/>
      <c r="F286" s="284"/>
      <c r="G286" s="284"/>
      <c r="H286" s="284"/>
      <c r="I286" s="284"/>
      <c r="J286" s="313"/>
      <c r="L286" s="780">
        <f>L278+L279-L283</f>
        <v>0</v>
      </c>
      <c r="M286" s="781"/>
      <c r="N286" s="781"/>
      <c r="O286" s="781"/>
      <c r="P286" s="780">
        <f>P278+P279-P283</f>
        <v>0</v>
      </c>
      <c r="Q286" s="781"/>
      <c r="R286" s="781"/>
      <c r="S286" s="781" t="e">
        <f>#REF!+S279-S283</f>
        <v>#REF!</v>
      </c>
      <c r="T286" s="780">
        <f>T278+T279-T283</f>
        <v>0</v>
      </c>
      <c r="U286" s="781"/>
      <c r="V286" s="781"/>
      <c r="W286" s="781" t="e">
        <f>#REF!+W279-W283</f>
        <v>#REF!</v>
      </c>
      <c r="X286" s="780">
        <f>X278+X279-X283</f>
        <v>0</v>
      </c>
      <c r="Y286" s="781"/>
      <c r="Z286" s="781"/>
      <c r="AA286" s="781"/>
      <c r="AB286" s="780">
        <f>AB278+AB279-AB283</f>
        <v>0</v>
      </c>
      <c r="AC286" s="781"/>
      <c r="AD286" s="781"/>
      <c r="AE286" s="781"/>
      <c r="AF286" s="781"/>
      <c r="AG286" s="780">
        <f>AG278+AG279-AG283</f>
        <v>0</v>
      </c>
      <c r="AH286" s="781"/>
      <c r="AI286" s="781"/>
      <c r="AJ286" s="781"/>
      <c r="AK286" s="254"/>
      <c r="AL286" s="249"/>
      <c r="AM286" s="249"/>
      <c r="AN286" s="295"/>
      <c r="AO286" s="284"/>
      <c r="AP286" s="284"/>
      <c r="AQ286" s="284"/>
      <c r="AR286" s="284"/>
      <c r="AS286" s="284"/>
      <c r="AT286" s="284"/>
      <c r="AU286" s="284"/>
      <c r="AV286" s="357"/>
      <c r="AW286" s="357"/>
      <c r="AX286" s="357"/>
      <c r="AY286" s="357"/>
      <c r="AZ286" s="357"/>
      <c r="BA286" s="357"/>
      <c r="BB286" s="357"/>
      <c r="BC286" s="357"/>
      <c r="BD286" s="357"/>
      <c r="BE286" s="357"/>
      <c r="BF286" s="357"/>
      <c r="BG286" s="357"/>
      <c r="BH286" s="357"/>
      <c r="BI286" s="357"/>
      <c r="BJ286" s="357"/>
      <c r="BK286" s="357"/>
      <c r="BL286" s="357"/>
      <c r="BM286" s="357"/>
      <c r="BN286" s="358"/>
      <c r="BO286" s="358"/>
      <c r="BP286" s="358"/>
      <c r="BQ286" s="358"/>
      <c r="BR286" s="358"/>
      <c r="BS286" s="358"/>
      <c r="BT286" s="358"/>
      <c r="BU286" s="358"/>
      <c r="BV286" s="268"/>
      <c r="BW286" s="255"/>
    </row>
    <row r="287" spans="1:75" s="252" customFormat="1" ht="19.5" customHeight="1" outlineLevel="1">
      <c r="A287" s="249"/>
      <c r="B287" s="249"/>
      <c r="C287" s="423" t="s">
        <v>93</v>
      </c>
      <c r="D287" s="336"/>
      <c r="E287" s="336"/>
      <c r="F287" s="336"/>
      <c r="G287" s="336"/>
      <c r="H287" s="336"/>
      <c r="I287" s="336"/>
      <c r="J287" s="337"/>
      <c r="K287" s="338"/>
      <c r="L287" s="339"/>
      <c r="M287" s="340"/>
      <c r="N287" s="340"/>
      <c r="O287" s="338"/>
      <c r="P287" s="340"/>
      <c r="Q287" s="340"/>
      <c r="R287" s="340"/>
      <c r="S287" s="338"/>
      <c r="T287" s="340"/>
      <c r="U287" s="340"/>
      <c r="V287" s="340"/>
      <c r="W287" s="338"/>
      <c r="X287" s="340"/>
      <c r="Y287" s="340"/>
      <c r="Z287" s="340"/>
      <c r="AA287" s="338"/>
      <c r="AB287" s="340"/>
      <c r="AC287" s="340"/>
      <c r="AD287" s="340"/>
      <c r="AE287" s="340"/>
      <c r="AF287" s="341"/>
      <c r="AG287" s="340"/>
      <c r="AH287" s="340"/>
      <c r="AI287" s="340"/>
      <c r="AJ287" s="342"/>
      <c r="AK287" s="254"/>
      <c r="AL287" s="249"/>
      <c r="AM287" s="249"/>
      <c r="AN287" s="295"/>
      <c r="AO287" s="284"/>
      <c r="AP287" s="284"/>
      <c r="AQ287" s="284"/>
      <c r="AR287" s="284"/>
      <c r="AS287" s="284"/>
      <c r="AT287" s="284"/>
      <c r="AU287" s="284"/>
      <c r="AV287" s="357"/>
      <c r="AW287" s="357"/>
      <c r="AX287" s="357"/>
      <c r="AY287" s="357"/>
      <c r="AZ287" s="357"/>
      <c r="BA287" s="357"/>
      <c r="BB287" s="357"/>
      <c r="BC287" s="357"/>
      <c r="BD287" s="357"/>
      <c r="BE287" s="357"/>
      <c r="BF287" s="357"/>
      <c r="BG287" s="357"/>
      <c r="BH287" s="357"/>
      <c r="BI287" s="357"/>
      <c r="BJ287" s="357"/>
      <c r="BK287" s="357"/>
      <c r="BL287" s="357"/>
      <c r="BM287" s="357"/>
      <c r="BN287" s="358"/>
      <c r="BO287" s="358"/>
      <c r="BP287" s="358"/>
      <c r="BQ287" s="358"/>
      <c r="BR287" s="358"/>
      <c r="BS287" s="358"/>
      <c r="BT287" s="358"/>
      <c r="BU287" s="358"/>
      <c r="BV287" s="255"/>
      <c r="BW287" s="255"/>
    </row>
    <row r="288" spans="1:75" s="252" customFormat="1" ht="19.5" customHeight="1" outlineLevel="1">
      <c r="A288" s="249"/>
      <c r="B288" s="249"/>
      <c r="C288" s="347" t="s">
        <v>74</v>
      </c>
      <c r="D288" s="284"/>
      <c r="E288" s="284"/>
      <c r="F288" s="284"/>
      <c r="G288" s="284"/>
      <c r="H288" s="284"/>
      <c r="I288" s="284"/>
      <c r="L288" s="787"/>
      <c r="M288" s="788"/>
      <c r="N288" s="788"/>
      <c r="O288" s="788"/>
      <c r="P288" s="787"/>
      <c r="Q288" s="788"/>
      <c r="R288" s="788"/>
      <c r="S288" s="788"/>
      <c r="T288" s="787"/>
      <c r="U288" s="788"/>
      <c r="V288" s="788"/>
      <c r="W288" s="788"/>
      <c r="X288" s="787"/>
      <c r="Y288" s="788"/>
      <c r="Z288" s="788"/>
      <c r="AA288" s="788"/>
      <c r="AB288" s="787"/>
      <c r="AC288" s="788"/>
      <c r="AD288" s="788"/>
      <c r="AE288" s="788"/>
      <c r="AF288" s="788"/>
      <c r="AG288" s="787">
        <f>SUM(L288:AF288)</f>
        <v>0</v>
      </c>
      <c r="AH288" s="788"/>
      <c r="AI288" s="788"/>
      <c r="AJ288" s="788"/>
      <c r="AK288" s="254"/>
      <c r="AL288" s="249"/>
      <c r="AM288" s="249"/>
      <c r="AN288" s="295"/>
      <c r="AO288" s="284"/>
      <c r="AP288" s="284"/>
      <c r="AQ288" s="284"/>
      <c r="AR288" s="284"/>
      <c r="AS288" s="284"/>
      <c r="AT288" s="284"/>
      <c r="AU288" s="284"/>
      <c r="AV288" s="357"/>
      <c r="AW288" s="357"/>
      <c r="AX288" s="357"/>
      <c r="AY288" s="357"/>
      <c r="AZ288" s="357"/>
      <c r="BA288" s="357"/>
      <c r="BB288" s="357"/>
      <c r="BC288" s="357"/>
      <c r="BD288" s="357"/>
      <c r="BE288" s="357"/>
      <c r="BF288" s="357"/>
      <c r="BG288" s="357"/>
      <c r="BH288" s="357"/>
      <c r="BI288" s="357"/>
      <c r="BJ288" s="357"/>
      <c r="BK288" s="357"/>
      <c r="BL288" s="357"/>
      <c r="BM288" s="357"/>
      <c r="BN288" s="358"/>
      <c r="BO288" s="358"/>
      <c r="BP288" s="358"/>
      <c r="BQ288" s="358"/>
      <c r="BR288" s="358"/>
      <c r="BS288" s="358"/>
      <c r="BT288" s="358"/>
      <c r="BU288" s="358"/>
      <c r="BV288" s="268"/>
      <c r="BW288" s="255"/>
    </row>
    <row r="289" spans="1:76" s="255" customFormat="1" ht="19.5" customHeight="1" outlineLevel="1">
      <c r="A289" s="249"/>
      <c r="B289" s="249"/>
      <c r="C289" s="347" t="s">
        <v>76</v>
      </c>
      <c r="D289" s="284"/>
      <c r="E289" s="284"/>
      <c r="F289" s="284"/>
      <c r="G289" s="284"/>
      <c r="H289" s="284"/>
      <c r="I289" s="284"/>
      <c r="J289" s="252"/>
      <c r="K289" s="252"/>
      <c r="L289" s="787"/>
      <c r="M289" s="788"/>
      <c r="N289" s="788"/>
      <c r="O289" s="788"/>
      <c r="P289" s="787">
        <f>SUM(P290:S292)</f>
        <v>0</v>
      </c>
      <c r="Q289" s="788"/>
      <c r="R289" s="788"/>
      <c r="S289" s="788"/>
      <c r="T289" s="787">
        <f>SUM(T290:W292)</f>
        <v>0</v>
      </c>
      <c r="U289" s="788"/>
      <c r="V289" s="788"/>
      <c r="W289" s="788"/>
      <c r="X289" s="787"/>
      <c r="Y289" s="788"/>
      <c r="Z289" s="788"/>
      <c r="AA289" s="788"/>
      <c r="AB289" s="787"/>
      <c r="AC289" s="788"/>
      <c r="AD289" s="788"/>
      <c r="AE289" s="788"/>
      <c r="AF289" s="788"/>
      <c r="AG289" s="787">
        <f>SUM(L289:AF289)</f>
        <v>0</v>
      </c>
      <c r="AH289" s="788"/>
      <c r="AI289" s="788"/>
      <c r="AJ289" s="788"/>
      <c r="AK289" s="254"/>
      <c r="AL289" s="249"/>
      <c r="AM289" s="249"/>
      <c r="AN289" s="295"/>
      <c r="AO289" s="284"/>
      <c r="AP289" s="284"/>
      <c r="AQ289" s="284"/>
      <c r="AR289" s="284"/>
      <c r="AS289" s="284"/>
      <c r="AT289" s="284"/>
      <c r="AU289" s="284"/>
      <c r="AV289" s="357"/>
      <c r="AW289" s="357"/>
      <c r="AX289" s="357"/>
      <c r="AY289" s="357"/>
      <c r="AZ289" s="357"/>
      <c r="BA289" s="357"/>
      <c r="BB289" s="357"/>
      <c r="BC289" s="357"/>
      <c r="BD289" s="357"/>
      <c r="BE289" s="357"/>
      <c r="BF289" s="357"/>
      <c r="BG289" s="357"/>
      <c r="BH289" s="357"/>
      <c r="BI289" s="357"/>
      <c r="BJ289" s="357"/>
      <c r="BK289" s="357"/>
      <c r="BL289" s="357"/>
      <c r="BM289" s="357"/>
      <c r="BN289" s="358"/>
      <c r="BO289" s="358"/>
      <c r="BP289" s="358"/>
      <c r="BQ289" s="358"/>
      <c r="BR289" s="358"/>
      <c r="BS289" s="358"/>
      <c r="BT289" s="358"/>
      <c r="BU289" s="358"/>
      <c r="BX289" s="252"/>
    </row>
    <row r="290" spans="1:76" s="255" customFormat="1" ht="19.5" customHeight="1" outlineLevel="1">
      <c r="A290" s="249"/>
      <c r="B290" s="249"/>
      <c r="C290" s="327" t="s">
        <v>96</v>
      </c>
      <c r="D290" s="284"/>
      <c r="E290" s="284"/>
      <c r="F290" s="284"/>
      <c r="G290" s="284"/>
      <c r="H290" s="284"/>
      <c r="I290" s="284"/>
      <c r="J290" s="252"/>
      <c r="K290" s="252"/>
      <c r="L290" s="787"/>
      <c r="M290" s="788"/>
      <c r="N290" s="788"/>
      <c r="O290" s="788"/>
      <c r="P290" s="787"/>
      <c r="Q290" s="788"/>
      <c r="R290" s="788"/>
      <c r="S290" s="788"/>
      <c r="T290" s="787"/>
      <c r="U290" s="788"/>
      <c r="V290" s="788"/>
      <c r="W290" s="788"/>
      <c r="X290" s="787"/>
      <c r="Y290" s="788"/>
      <c r="Z290" s="788"/>
      <c r="AA290" s="788"/>
      <c r="AB290" s="787"/>
      <c r="AC290" s="788"/>
      <c r="AD290" s="788"/>
      <c r="AE290" s="788"/>
      <c r="AF290" s="788"/>
      <c r="AG290" s="787">
        <f>SUM(L290:AF290)</f>
        <v>0</v>
      </c>
      <c r="AH290" s="788"/>
      <c r="AI290" s="788"/>
      <c r="AJ290" s="788"/>
      <c r="AK290" s="254"/>
      <c r="AL290" s="249"/>
      <c r="AM290" s="249"/>
      <c r="AN290" s="295"/>
      <c r="AO290" s="284"/>
      <c r="AP290" s="284"/>
      <c r="AQ290" s="284"/>
      <c r="AR290" s="284"/>
      <c r="AS290" s="284"/>
      <c r="AT290" s="284"/>
      <c r="AU290" s="284"/>
      <c r="AV290" s="357"/>
      <c r="AW290" s="357"/>
      <c r="AX290" s="357"/>
      <c r="AY290" s="357"/>
      <c r="AZ290" s="357"/>
      <c r="BA290" s="357"/>
      <c r="BB290" s="357"/>
      <c r="BC290" s="357"/>
      <c r="BD290" s="357"/>
      <c r="BE290" s="357"/>
      <c r="BF290" s="357"/>
      <c r="BG290" s="357"/>
      <c r="BH290" s="357"/>
      <c r="BI290" s="357"/>
      <c r="BJ290" s="357"/>
      <c r="BK290" s="357"/>
      <c r="BL290" s="357"/>
      <c r="BM290" s="357"/>
      <c r="BN290" s="358"/>
      <c r="BO290" s="358"/>
      <c r="BP290" s="358"/>
      <c r="BQ290" s="358"/>
      <c r="BR290" s="358"/>
      <c r="BS290" s="358"/>
      <c r="BT290" s="358"/>
      <c r="BU290" s="358"/>
      <c r="BX290" s="252"/>
    </row>
    <row r="291" spans="1:76" s="255" customFormat="1" ht="19.5" customHeight="1" outlineLevel="1">
      <c r="A291" s="249"/>
      <c r="B291" s="249"/>
      <c r="C291" s="327" t="s">
        <v>106</v>
      </c>
      <c r="D291" s="284"/>
      <c r="E291" s="284"/>
      <c r="F291" s="284"/>
      <c r="G291" s="284"/>
      <c r="H291" s="284"/>
      <c r="I291" s="284"/>
      <c r="J291" s="252"/>
      <c r="K291" s="252"/>
      <c r="L291" s="787"/>
      <c r="M291" s="788"/>
      <c r="N291" s="788"/>
      <c r="O291" s="788"/>
      <c r="P291" s="787"/>
      <c r="Q291" s="788"/>
      <c r="R291" s="788"/>
      <c r="S291" s="788"/>
      <c r="T291" s="787"/>
      <c r="U291" s="788"/>
      <c r="V291" s="788"/>
      <c r="W291" s="788"/>
      <c r="X291" s="787"/>
      <c r="Y291" s="788"/>
      <c r="Z291" s="788"/>
      <c r="AA291" s="788"/>
      <c r="AB291" s="787"/>
      <c r="AC291" s="788"/>
      <c r="AD291" s="788"/>
      <c r="AE291" s="788"/>
      <c r="AF291" s="788"/>
      <c r="AG291" s="787">
        <f>SUM(L291:AF291)</f>
        <v>0</v>
      </c>
      <c r="AH291" s="788"/>
      <c r="AI291" s="788"/>
      <c r="AJ291" s="788"/>
      <c r="AK291" s="254"/>
      <c r="AL291" s="249"/>
      <c r="AM291" s="249"/>
      <c r="AN291" s="295"/>
      <c r="AO291" s="284"/>
      <c r="AP291" s="284"/>
      <c r="AQ291" s="284"/>
      <c r="AR291" s="284"/>
      <c r="AS291" s="284"/>
      <c r="AT291" s="284"/>
      <c r="AU291" s="284"/>
      <c r="AV291" s="357"/>
      <c r="AW291" s="357"/>
      <c r="AX291" s="357"/>
      <c r="AY291" s="357"/>
      <c r="AZ291" s="357"/>
      <c r="BA291" s="357"/>
      <c r="BB291" s="357"/>
      <c r="BC291" s="357"/>
      <c r="BD291" s="357"/>
      <c r="BE291" s="357"/>
      <c r="BF291" s="357"/>
      <c r="BG291" s="357"/>
      <c r="BH291" s="357"/>
      <c r="BI291" s="357"/>
      <c r="BJ291" s="357"/>
      <c r="BK291" s="357"/>
      <c r="BL291" s="357"/>
      <c r="BM291" s="357"/>
      <c r="BN291" s="358"/>
      <c r="BO291" s="358"/>
      <c r="BP291" s="358"/>
      <c r="BQ291" s="358"/>
      <c r="BR291" s="358"/>
      <c r="BS291" s="358"/>
      <c r="BT291" s="358"/>
      <c r="BU291" s="358"/>
      <c r="BX291" s="252"/>
    </row>
    <row r="292" spans="1:76" s="255" customFormat="1" ht="19.5" customHeight="1" outlineLevel="1">
      <c r="A292" s="249"/>
      <c r="B292" s="249"/>
      <c r="C292" s="327" t="s">
        <v>97</v>
      </c>
      <c r="D292" s="284"/>
      <c r="E292" s="284"/>
      <c r="F292" s="284"/>
      <c r="G292" s="284"/>
      <c r="H292" s="284"/>
      <c r="I292" s="284"/>
      <c r="J292" s="252"/>
      <c r="K292" s="252"/>
      <c r="L292" s="787"/>
      <c r="M292" s="788"/>
      <c r="N292" s="788"/>
      <c r="O292" s="788"/>
      <c r="P292" s="787"/>
      <c r="Q292" s="788"/>
      <c r="R292" s="788"/>
      <c r="S292" s="788"/>
      <c r="T292" s="787"/>
      <c r="U292" s="788"/>
      <c r="V292" s="788"/>
      <c r="W292" s="788"/>
      <c r="X292" s="787"/>
      <c r="Y292" s="788"/>
      <c r="Z292" s="788"/>
      <c r="AA292" s="788"/>
      <c r="AB292" s="787"/>
      <c r="AC292" s="788"/>
      <c r="AD292" s="788"/>
      <c r="AE292" s="788"/>
      <c r="AF292" s="788"/>
      <c r="AG292" s="787">
        <f>SUM(L292:AF292)</f>
        <v>0</v>
      </c>
      <c r="AH292" s="788"/>
      <c r="AI292" s="788"/>
      <c r="AJ292" s="788"/>
      <c r="AK292" s="254"/>
      <c r="AL292" s="249"/>
      <c r="AM292" s="249"/>
      <c r="AN292" s="295"/>
      <c r="AO292" s="284"/>
      <c r="AP292" s="284"/>
      <c r="AQ292" s="284"/>
      <c r="AR292" s="284"/>
      <c r="AS292" s="284"/>
      <c r="AT292" s="284"/>
      <c r="AU292" s="284"/>
      <c r="AV292" s="357"/>
      <c r="AW292" s="357"/>
      <c r="AX292" s="357"/>
      <c r="AY292" s="357"/>
      <c r="AZ292" s="357"/>
      <c r="BA292" s="357"/>
      <c r="BB292" s="357"/>
      <c r="BC292" s="357"/>
      <c r="BD292" s="357"/>
      <c r="BE292" s="357"/>
      <c r="BF292" s="357"/>
      <c r="BG292" s="357"/>
      <c r="BH292" s="357"/>
      <c r="BI292" s="357"/>
      <c r="BJ292" s="357"/>
      <c r="BK292" s="357"/>
      <c r="BL292" s="357"/>
      <c r="BM292" s="357"/>
      <c r="BN292" s="358"/>
      <c r="BO292" s="358"/>
      <c r="BP292" s="358"/>
      <c r="BQ292" s="358"/>
      <c r="BR292" s="358"/>
      <c r="BS292" s="358"/>
      <c r="BT292" s="358"/>
      <c r="BU292" s="358"/>
      <c r="BX292" s="252"/>
    </row>
    <row r="293" spans="1:76" s="255" customFormat="1" ht="19.5" customHeight="1" outlineLevel="1">
      <c r="A293" s="249"/>
      <c r="B293" s="249"/>
      <c r="C293" s="347" t="s">
        <v>84</v>
      </c>
      <c r="D293" s="284"/>
      <c r="E293" s="284"/>
      <c r="F293" s="284"/>
      <c r="G293" s="284"/>
      <c r="H293" s="284"/>
      <c r="I293" s="284"/>
      <c r="J293" s="252"/>
      <c r="K293" s="252"/>
      <c r="L293" s="787">
        <f>SUM(L294:O295)</f>
        <v>0</v>
      </c>
      <c r="M293" s="788"/>
      <c r="N293" s="788"/>
      <c r="O293" s="788"/>
      <c r="P293" s="787">
        <f>SUM(P294:S295)</f>
        <v>0</v>
      </c>
      <c r="Q293" s="788">
        <f>SUBTOTAL(9,Q294:U295)</f>
        <v>0</v>
      </c>
      <c r="R293" s="788">
        <f>SUBTOTAL(9,R294:V295)</f>
        <v>0</v>
      </c>
      <c r="S293" s="788">
        <f>SUBTOTAL(9,S294:S295)</f>
        <v>0</v>
      </c>
      <c r="T293" s="787"/>
      <c r="U293" s="788"/>
      <c r="V293" s="788"/>
      <c r="W293" s="788"/>
      <c r="X293" s="787">
        <f>SUM(X294:AA295)</f>
        <v>0</v>
      </c>
      <c r="Y293" s="788"/>
      <c r="Z293" s="788"/>
      <c r="AA293" s="788"/>
      <c r="AB293" s="787">
        <f>SUM(AB294:AF295)</f>
        <v>0</v>
      </c>
      <c r="AC293" s="788"/>
      <c r="AD293" s="788"/>
      <c r="AE293" s="788"/>
      <c r="AF293" s="788"/>
      <c r="AG293" s="787">
        <f>SUM(AG294:AJ295)</f>
        <v>0</v>
      </c>
      <c r="AH293" s="788"/>
      <c r="AI293" s="788"/>
      <c r="AJ293" s="788"/>
      <c r="AK293" s="254"/>
      <c r="AL293" s="249"/>
      <c r="AM293" s="249"/>
      <c r="AN293" s="295"/>
      <c r="AO293" s="284"/>
      <c r="AP293" s="284"/>
      <c r="AQ293" s="284"/>
      <c r="AR293" s="284"/>
      <c r="AS293" s="284"/>
      <c r="AT293" s="284"/>
      <c r="AU293" s="284"/>
      <c r="AV293" s="357"/>
      <c r="AW293" s="357"/>
      <c r="AX293" s="357"/>
      <c r="AY293" s="357"/>
      <c r="AZ293" s="357"/>
      <c r="BA293" s="357"/>
      <c r="BB293" s="357"/>
      <c r="BC293" s="357"/>
      <c r="BD293" s="357"/>
      <c r="BE293" s="357"/>
      <c r="BF293" s="357"/>
      <c r="BG293" s="357"/>
      <c r="BH293" s="357"/>
      <c r="BI293" s="357"/>
      <c r="BJ293" s="357"/>
      <c r="BK293" s="357"/>
      <c r="BL293" s="357"/>
      <c r="BM293" s="357"/>
      <c r="BN293" s="358"/>
      <c r="BO293" s="358"/>
      <c r="BP293" s="358"/>
      <c r="BQ293" s="358"/>
      <c r="BR293" s="358"/>
      <c r="BS293" s="358"/>
      <c r="BT293" s="358"/>
      <c r="BU293" s="358"/>
      <c r="BX293" s="252"/>
    </row>
    <row r="294" spans="1:76" s="255" customFormat="1" ht="19.5" customHeight="1" outlineLevel="1">
      <c r="A294" s="249"/>
      <c r="B294" s="249"/>
      <c r="C294" s="327" t="s">
        <v>107</v>
      </c>
      <c r="D294" s="328"/>
      <c r="E294" s="328"/>
      <c r="F294" s="328"/>
      <c r="G294" s="328"/>
      <c r="H294" s="328"/>
      <c r="I294" s="328"/>
      <c r="J294" s="281"/>
      <c r="K294" s="330"/>
      <c r="L294" s="787"/>
      <c r="M294" s="788"/>
      <c r="N294" s="788"/>
      <c r="O294" s="788"/>
      <c r="P294" s="787"/>
      <c r="Q294" s="788"/>
      <c r="R294" s="788"/>
      <c r="S294" s="788"/>
      <c r="T294" s="787"/>
      <c r="U294" s="788"/>
      <c r="V294" s="788"/>
      <c r="W294" s="788"/>
      <c r="X294" s="787"/>
      <c r="Y294" s="788"/>
      <c r="Z294" s="788"/>
      <c r="AA294" s="788"/>
      <c r="AB294" s="787"/>
      <c r="AC294" s="788"/>
      <c r="AD294" s="788"/>
      <c r="AE294" s="788"/>
      <c r="AF294" s="788"/>
      <c r="AG294" s="787"/>
      <c r="AH294" s="788"/>
      <c r="AI294" s="788"/>
      <c r="AJ294" s="788"/>
      <c r="AK294" s="254"/>
      <c r="AL294" s="249"/>
      <c r="AM294" s="249"/>
      <c r="AN294" s="295"/>
      <c r="AO294" s="284"/>
      <c r="AP294" s="284"/>
      <c r="AQ294" s="284"/>
      <c r="AR294" s="284"/>
      <c r="AS294" s="284"/>
      <c r="AT294" s="284"/>
      <c r="AU294" s="284"/>
      <c r="AV294" s="357"/>
      <c r="AW294" s="357"/>
      <c r="AX294" s="357"/>
      <c r="AY294" s="357"/>
      <c r="AZ294" s="357"/>
      <c r="BA294" s="357"/>
      <c r="BB294" s="357"/>
      <c r="BC294" s="357"/>
      <c r="BD294" s="357"/>
      <c r="BE294" s="357"/>
      <c r="BF294" s="357"/>
      <c r="BG294" s="357"/>
      <c r="BH294" s="357"/>
      <c r="BI294" s="357"/>
      <c r="BJ294" s="357"/>
      <c r="BK294" s="357"/>
      <c r="BL294" s="357"/>
      <c r="BM294" s="357"/>
      <c r="BN294" s="358"/>
      <c r="BO294" s="358"/>
      <c r="BP294" s="358"/>
      <c r="BQ294" s="358"/>
      <c r="BR294" s="358"/>
      <c r="BS294" s="358"/>
      <c r="BT294" s="358"/>
      <c r="BU294" s="358"/>
      <c r="BX294" s="252"/>
    </row>
    <row r="295" spans="1:76" s="255" customFormat="1" ht="19.5" customHeight="1" outlineLevel="1">
      <c r="A295" s="249"/>
      <c r="B295" s="249"/>
      <c r="C295" s="327" t="s">
        <v>89</v>
      </c>
      <c r="D295" s="328"/>
      <c r="E295" s="328"/>
      <c r="F295" s="328"/>
      <c r="G295" s="328"/>
      <c r="H295" s="328"/>
      <c r="I295" s="328"/>
      <c r="J295" s="281"/>
      <c r="K295" s="330"/>
      <c r="L295" s="787"/>
      <c r="M295" s="788"/>
      <c r="N295" s="788"/>
      <c r="O295" s="788"/>
      <c r="P295" s="787"/>
      <c r="Q295" s="788"/>
      <c r="R295" s="788"/>
      <c r="S295" s="788"/>
      <c r="T295" s="787"/>
      <c r="U295" s="788"/>
      <c r="V295" s="788"/>
      <c r="W295" s="788"/>
      <c r="X295" s="787"/>
      <c r="Y295" s="788"/>
      <c r="Z295" s="788"/>
      <c r="AA295" s="788"/>
      <c r="AB295" s="787"/>
      <c r="AC295" s="788"/>
      <c r="AD295" s="788"/>
      <c r="AE295" s="788"/>
      <c r="AF295" s="788"/>
      <c r="AG295" s="787">
        <f>SUM(L295:AF295)</f>
        <v>0</v>
      </c>
      <c r="AH295" s="788"/>
      <c r="AI295" s="788"/>
      <c r="AJ295" s="788"/>
      <c r="AK295" s="254"/>
      <c r="AL295" s="249"/>
      <c r="AM295" s="249"/>
      <c r="AN295" s="295"/>
      <c r="AO295" s="284"/>
      <c r="AP295" s="284"/>
      <c r="AQ295" s="284"/>
      <c r="AR295" s="284"/>
      <c r="AS295" s="284"/>
      <c r="AT295" s="284"/>
      <c r="AU295" s="284"/>
      <c r="AV295" s="357"/>
      <c r="AW295" s="357"/>
      <c r="AX295" s="357"/>
      <c r="AY295" s="357"/>
      <c r="AZ295" s="357"/>
      <c r="BA295" s="357"/>
      <c r="BB295" s="357"/>
      <c r="BC295" s="357"/>
      <c r="BD295" s="357"/>
      <c r="BE295" s="357"/>
      <c r="BF295" s="357"/>
      <c r="BG295" s="357"/>
      <c r="BH295" s="357"/>
      <c r="BI295" s="357"/>
      <c r="BJ295" s="357"/>
      <c r="BK295" s="357"/>
      <c r="BL295" s="357"/>
      <c r="BM295" s="357"/>
      <c r="BN295" s="358"/>
      <c r="BO295" s="358"/>
      <c r="BP295" s="358"/>
      <c r="BQ295" s="358"/>
      <c r="BR295" s="358"/>
      <c r="BS295" s="358"/>
      <c r="BT295" s="358"/>
      <c r="BU295" s="358"/>
      <c r="BX295" s="252"/>
    </row>
    <row r="296" spans="1:76" s="255" customFormat="1" ht="19.5" customHeight="1" outlineLevel="1">
      <c r="A296" s="249"/>
      <c r="B296" s="249"/>
      <c r="C296" s="347" t="s">
        <v>91</v>
      </c>
      <c r="D296" s="284"/>
      <c r="E296" s="284"/>
      <c r="F296" s="284"/>
      <c r="G296" s="284"/>
      <c r="H296" s="284"/>
      <c r="I296" s="284"/>
      <c r="J296" s="252"/>
      <c r="K296" s="252"/>
      <c r="L296" s="787">
        <f>L288+L289-L293</f>
        <v>0</v>
      </c>
      <c r="M296" s="788"/>
      <c r="N296" s="788"/>
      <c r="O296" s="788"/>
      <c r="P296" s="787">
        <f>P288+P289-P293</f>
        <v>0</v>
      </c>
      <c r="Q296" s="788"/>
      <c r="R296" s="788"/>
      <c r="S296" s="788"/>
      <c r="T296" s="787">
        <f>T288+T289-T293</f>
        <v>0</v>
      </c>
      <c r="U296" s="788"/>
      <c r="V296" s="788"/>
      <c r="W296" s="788"/>
      <c r="X296" s="787">
        <f>X288+X289-X293</f>
        <v>0</v>
      </c>
      <c r="Y296" s="788"/>
      <c r="Z296" s="788"/>
      <c r="AA296" s="788"/>
      <c r="AB296" s="787">
        <f>AB288+AB289-AB293</f>
        <v>0</v>
      </c>
      <c r="AC296" s="788"/>
      <c r="AD296" s="788"/>
      <c r="AE296" s="788"/>
      <c r="AF296" s="788"/>
      <c r="AG296" s="787">
        <f>AG288+AG289-AG293</f>
        <v>0</v>
      </c>
      <c r="AH296" s="788"/>
      <c r="AI296" s="788"/>
      <c r="AJ296" s="788"/>
      <c r="AK296" s="254"/>
      <c r="AL296" s="249"/>
      <c r="AM296" s="249"/>
      <c r="AN296" s="295"/>
      <c r="AO296" s="284"/>
      <c r="AP296" s="284"/>
      <c r="AQ296" s="284"/>
      <c r="AR296" s="284"/>
      <c r="AS296" s="284"/>
      <c r="AT296" s="284"/>
      <c r="AU296" s="284"/>
      <c r="AV296" s="357"/>
      <c r="AW296" s="357"/>
      <c r="AX296" s="357"/>
      <c r="AY296" s="357"/>
      <c r="AZ296" s="357"/>
      <c r="BA296" s="357"/>
      <c r="BB296" s="357"/>
      <c r="BC296" s="357"/>
      <c r="BD296" s="357"/>
      <c r="BE296" s="357"/>
      <c r="BF296" s="357"/>
      <c r="BG296" s="357"/>
      <c r="BH296" s="357"/>
      <c r="BI296" s="357"/>
      <c r="BJ296" s="357"/>
      <c r="BK296" s="357"/>
      <c r="BL296" s="357"/>
      <c r="BM296" s="357"/>
      <c r="BN296" s="358"/>
      <c r="BO296" s="358"/>
      <c r="BP296" s="358"/>
      <c r="BQ296" s="358"/>
      <c r="BR296" s="358"/>
      <c r="BS296" s="358"/>
      <c r="BT296" s="358"/>
      <c r="BU296" s="358"/>
      <c r="BV296" s="268"/>
      <c r="BX296" s="252"/>
    </row>
    <row r="297" spans="1:76" s="255" customFormat="1" ht="19.5" customHeight="1" outlineLevel="1">
      <c r="A297" s="249"/>
      <c r="B297" s="249"/>
      <c r="C297" s="423" t="s">
        <v>98</v>
      </c>
      <c r="D297" s="336"/>
      <c r="E297" s="336"/>
      <c r="F297" s="336"/>
      <c r="G297" s="336"/>
      <c r="H297" s="336"/>
      <c r="I297" s="336"/>
      <c r="J297" s="337"/>
      <c r="K297" s="338"/>
      <c r="L297" s="803"/>
      <c r="M297" s="804"/>
      <c r="N297" s="804"/>
      <c r="O297" s="804"/>
      <c r="P297" s="803"/>
      <c r="Q297" s="804"/>
      <c r="R297" s="804"/>
      <c r="S297" s="804"/>
      <c r="T297" s="803"/>
      <c r="U297" s="804"/>
      <c r="V297" s="804"/>
      <c r="W297" s="804"/>
      <c r="X297" s="803"/>
      <c r="Y297" s="804"/>
      <c r="Z297" s="804"/>
      <c r="AA297" s="804"/>
      <c r="AB297" s="803"/>
      <c r="AC297" s="804"/>
      <c r="AD297" s="804"/>
      <c r="AE297" s="804"/>
      <c r="AF297" s="804"/>
      <c r="AG297" s="803"/>
      <c r="AH297" s="804"/>
      <c r="AI297" s="804"/>
      <c r="AJ297" s="804"/>
      <c r="AK297" s="254"/>
      <c r="AL297" s="249"/>
      <c r="AM297" s="249"/>
      <c r="AN297" s="295"/>
      <c r="AO297" s="284"/>
      <c r="AP297" s="284"/>
      <c r="AQ297" s="284"/>
      <c r="AR297" s="284"/>
      <c r="AS297" s="284"/>
      <c r="AT297" s="284"/>
      <c r="AU297" s="284"/>
      <c r="AV297" s="357"/>
      <c r="AW297" s="357"/>
      <c r="AX297" s="357"/>
      <c r="AY297" s="357"/>
      <c r="AZ297" s="357"/>
      <c r="BA297" s="357"/>
      <c r="BB297" s="357"/>
      <c r="BC297" s="357"/>
      <c r="BD297" s="357"/>
      <c r="BE297" s="357"/>
      <c r="BF297" s="357"/>
      <c r="BG297" s="357"/>
      <c r="BH297" s="357"/>
      <c r="BI297" s="357"/>
      <c r="BJ297" s="357"/>
      <c r="BK297" s="357"/>
      <c r="BL297" s="357"/>
      <c r="BM297" s="357"/>
      <c r="BN297" s="358"/>
      <c r="BO297" s="358"/>
      <c r="BP297" s="358"/>
      <c r="BQ297" s="358"/>
      <c r="BR297" s="358"/>
      <c r="BS297" s="358"/>
      <c r="BT297" s="358"/>
      <c r="BU297" s="358"/>
      <c r="BX297" s="252"/>
    </row>
    <row r="298" spans="1:76" s="255" customFormat="1" ht="19.5" customHeight="1" outlineLevel="1">
      <c r="A298" s="249"/>
      <c r="B298" s="249"/>
      <c r="C298" s="425" t="s">
        <v>100</v>
      </c>
      <c r="D298" s="284"/>
      <c r="E298" s="284"/>
      <c r="F298" s="284"/>
      <c r="G298" s="284"/>
      <c r="H298" s="284"/>
      <c r="I298" s="284"/>
      <c r="J298" s="310"/>
      <c r="K298" s="310"/>
      <c r="L298" s="805">
        <f>L278-L288</f>
        <v>0</v>
      </c>
      <c r="M298" s="806"/>
      <c r="N298" s="806"/>
      <c r="O298" s="806"/>
      <c r="P298" s="805">
        <f>P278-P288</f>
        <v>0</v>
      </c>
      <c r="Q298" s="806"/>
      <c r="R298" s="806"/>
      <c r="S298" s="806" t="e">
        <f>#REF!-S288</f>
        <v>#REF!</v>
      </c>
      <c r="T298" s="805">
        <f>T278-T288</f>
        <v>0</v>
      </c>
      <c r="U298" s="806"/>
      <c r="V298" s="806"/>
      <c r="W298" s="806" t="e">
        <f>#REF!-W288</f>
        <v>#REF!</v>
      </c>
      <c r="X298" s="805">
        <f>X278-X288</f>
        <v>0</v>
      </c>
      <c r="Y298" s="806"/>
      <c r="Z298" s="806"/>
      <c r="AA298" s="806"/>
      <c r="AB298" s="805">
        <f>AB278-AB288</f>
        <v>0</v>
      </c>
      <c r="AC298" s="806"/>
      <c r="AD298" s="806"/>
      <c r="AE298" s="806"/>
      <c r="AF298" s="806"/>
      <c r="AG298" s="805">
        <f>AG278-AG288</f>
        <v>0</v>
      </c>
      <c r="AH298" s="806"/>
      <c r="AI298" s="806"/>
      <c r="AJ298" s="806"/>
      <c r="AK298" s="254"/>
      <c r="AL298" s="249"/>
      <c r="AM298" s="249"/>
      <c r="AN298" s="295"/>
      <c r="AO298" s="284"/>
      <c r="AP298" s="284"/>
      <c r="AQ298" s="284"/>
      <c r="AR298" s="284"/>
      <c r="AS298" s="284"/>
      <c r="AT298" s="284"/>
      <c r="AU298" s="284"/>
      <c r="AV298" s="357"/>
      <c r="AW298" s="357"/>
      <c r="AX298" s="357"/>
      <c r="AY298" s="357"/>
      <c r="AZ298" s="357"/>
      <c r="BA298" s="357"/>
      <c r="BB298" s="357"/>
      <c r="BC298" s="357"/>
      <c r="BD298" s="357"/>
      <c r="BE298" s="357"/>
      <c r="BF298" s="357"/>
      <c r="BG298" s="357"/>
      <c r="BH298" s="357"/>
      <c r="BI298" s="357"/>
      <c r="BJ298" s="357"/>
      <c r="BK298" s="357"/>
      <c r="BL298" s="357"/>
      <c r="BM298" s="357"/>
      <c r="BN298" s="358"/>
      <c r="BO298" s="358"/>
      <c r="BP298" s="358"/>
      <c r="BQ298" s="358"/>
      <c r="BR298" s="358"/>
      <c r="BS298" s="358"/>
      <c r="BT298" s="358"/>
      <c r="BU298" s="358"/>
      <c r="BV298" s="268"/>
      <c r="BX298" s="252"/>
    </row>
    <row r="299" spans="1:76" s="255" customFormat="1" ht="19.5" customHeight="1" outlineLevel="1">
      <c r="A299" s="249"/>
      <c r="B299" s="249"/>
      <c r="C299" s="427" t="s">
        <v>102</v>
      </c>
      <c r="D299" s="312"/>
      <c r="E299" s="312"/>
      <c r="F299" s="312"/>
      <c r="G299" s="312"/>
      <c r="H299" s="312"/>
      <c r="I299" s="312"/>
      <c r="J299" s="313"/>
      <c r="K299" s="313"/>
      <c r="L299" s="807">
        <f>L286-L296</f>
        <v>0</v>
      </c>
      <c r="M299" s="808"/>
      <c r="N299" s="808"/>
      <c r="O299" s="808"/>
      <c r="P299" s="807">
        <f>P286-P296</f>
        <v>0</v>
      </c>
      <c r="Q299" s="808"/>
      <c r="R299" s="808"/>
      <c r="S299" s="808" t="e">
        <f>S286-S296</f>
        <v>#REF!</v>
      </c>
      <c r="T299" s="807">
        <f>T286-T296</f>
        <v>0</v>
      </c>
      <c r="U299" s="808"/>
      <c r="V299" s="808"/>
      <c r="W299" s="808" t="e">
        <f>W286-W296</f>
        <v>#REF!</v>
      </c>
      <c r="X299" s="807">
        <f>X286-X296</f>
        <v>0</v>
      </c>
      <c r="Y299" s="808"/>
      <c r="Z299" s="808"/>
      <c r="AA299" s="808"/>
      <c r="AB299" s="807">
        <f>AB286-AB296</f>
        <v>0</v>
      </c>
      <c r="AC299" s="808"/>
      <c r="AD299" s="808"/>
      <c r="AE299" s="808"/>
      <c r="AF299" s="808"/>
      <c r="AG299" s="807">
        <f>AG286-AG296</f>
        <v>0</v>
      </c>
      <c r="AH299" s="808"/>
      <c r="AI299" s="808"/>
      <c r="AJ299" s="808"/>
      <c r="AK299" s="254"/>
      <c r="AL299" s="249"/>
      <c r="AM299" s="249"/>
      <c r="AN299" s="295"/>
      <c r="AO299" s="284"/>
      <c r="AP299" s="284"/>
      <c r="AQ299" s="284"/>
      <c r="AR299" s="284"/>
      <c r="AS299" s="284"/>
      <c r="AT299" s="284"/>
      <c r="AU299" s="284"/>
      <c r="AV299" s="357"/>
      <c r="AW299" s="357"/>
      <c r="AX299" s="357"/>
      <c r="AY299" s="357"/>
      <c r="AZ299" s="357"/>
      <c r="BA299" s="357"/>
      <c r="BB299" s="357"/>
      <c r="BC299" s="357"/>
      <c r="BD299" s="357"/>
      <c r="BE299" s="357"/>
      <c r="BF299" s="357"/>
      <c r="BG299" s="357"/>
      <c r="BH299" s="357"/>
      <c r="BI299" s="357"/>
      <c r="BJ299" s="357"/>
      <c r="BK299" s="357"/>
      <c r="BL299" s="357"/>
      <c r="BM299" s="357"/>
      <c r="BN299" s="358"/>
      <c r="BO299" s="358"/>
      <c r="BP299" s="358"/>
      <c r="BQ299" s="358"/>
      <c r="BR299" s="358"/>
      <c r="BS299" s="358"/>
      <c r="BT299" s="358"/>
      <c r="BU299" s="358"/>
      <c r="BV299" s="268"/>
      <c r="BX299" s="252"/>
    </row>
    <row r="300" spans="1:76" s="255" customFormat="1" ht="19.5" customHeight="1" outlineLevel="1">
      <c r="A300" s="249"/>
      <c r="B300" s="249" t="s">
        <v>359</v>
      </c>
      <c r="C300" s="429" t="s">
        <v>485</v>
      </c>
      <c r="D300" s="285"/>
      <c r="E300" s="285"/>
      <c r="F300" s="285"/>
      <c r="G300" s="285"/>
      <c r="H300" s="285"/>
      <c r="I300" s="285"/>
      <c r="J300" s="265"/>
      <c r="K300" s="265"/>
      <c r="L300" s="355"/>
      <c r="M300" s="356"/>
      <c r="N300" s="356"/>
      <c r="O300" s="356"/>
      <c r="P300" s="355"/>
      <c r="Q300" s="356"/>
      <c r="R300" s="356"/>
      <c r="S300" s="356"/>
      <c r="T300" s="355"/>
      <c r="U300" s="356"/>
      <c r="V300" s="356"/>
      <c r="W300" s="356"/>
      <c r="X300" s="355"/>
      <c r="Y300" s="356"/>
      <c r="Z300" s="356"/>
      <c r="AA300" s="356"/>
      <c r="AB300" s="355"/>
      <c r="AC300" s="356"/>
      <c r="AD300" s="356"/>
      <c r="AE300" s="356"/>
      <c r="AF300" s="356"/>
      <c r="AG300" s="355"/>
      <c r="AH300" s="356"/>
      <c r="AI300" s="356"/>
      <c r="AJ300" s="356"/>
      <c r="AK300" s="254"/>
      <c r="AL300" s="249"/>
      <c r="AM300" s="249"/>
      <c r="AN300" s="295"/>
      <c r="AO300" s="284"/>
      <c r="AP300" s="284"/>
      <c r="AQ300" s="284"/>
      <c r="AR300" s="284"/>
      <c r="AS300" s="284"/>
      <c r="AT300" s="284"/>
      <c r="AU300" s="284"/>
      <c r="AV300" s="357"/>
      <c r="AW300" s="357"/>
      <c r="AX300" s="357"/>
      <c r="AY300" s="357"/>
      <c r="AZ300" s="357"/>
      <c r="BA300" s="357"/>
      <c r="BB300" s="357"/>
      <c r="BC300" s="357"/>
      <c r="BD300" s="357"/>
      <c r="BE300" s="357"/>
      <c r="BF300" s="357"/>
      <c r="BG300" s="357"/>
      <c r="BH300" s="357"/>
      <c r="BI300" s="357"/>
      <c r="BJ300" s="357"/>
      <c r="BK300" s="357"/>
      <c r="BL300" s="357"/>
      <c r="BM300" s="357"/>
      <c r="BN300" s="358"/>
      <c r="BO300" s="358"/>
      <c r="BP300" s="358"/>
      <c r="BQ300" s="358"/>
      <c r="BR300" s="358"/>
      <c r="BS300" s="358"/>
      <c r="BT300" s="358"/>
      <c r="BU300" s="358"/>
      <c r="BV300" s="268"/>
      <c r="BX300" s="252"/>
    </row>
    <row r="301" spans="1:76" s="255" customFormat="1" ht="19.5" customHeight="1" outlineLevel="1">
      <c r="A301" s="249"/>
      <c r="B301" s="249" t="s">
        <v>359</v>
      </c>
      <c r="C301" s="429" t="s">
        <v>486</v>
      </c>
      <c r="D301" s="285"/>
      <c r="E301" s="285"/>
      <c r="F301" s="285"/>
      <c r="G301" s="285"/>
      <c r="H301" s="285"/>
      <c r="I301" s="285"/>
      <c r="J301" s="265"/>
      <c r="K301" s="265"/>
      <c r="L301" s="355"/>
      <c r="M301" s="356"/>
      <c r="N301" s="356"/>
      <c r="O301" s="356"/>
      <c r="P301" s="355"/>
      <c r="Q301" s="356"/>
      <c r="R301" s="356"/>
      <c r="S301" s="356"/>
      <c r="T301" s="355"/>
      <c r="U301" s="356"/>
      <c r="V301" s="356"/>
      <c r="W301" s="356"/>
      <c r="X301" s="355"/>
      <c r="Y301" s="356"/>
      <c r="Z301" s="356"/>
      <c r="AA301" s="356"/>
      <c r="AB301" s="355"/>
      <c r="AC301" s="356"/>
      <c r="AD301" s="356"/>
      <c r="AE301" s="356"/>
      <c r="AF301" s="356"/>
      <c r="AG301" s="355"/>
      <c r="AH301" s="356"/>
      <c r="AI301" s="356"/>
      <c r="AJ301" s="356"/>
      <c r="AK301" s="254"/>
      <c r="AL301" s="249"/>
      <c r="AM301" s="249"/>
      <c r="AN301" s="295"/>
      <c r="AO301" s="284"/>
      <c r="AP301" s="284"/>
      <c r="AQ301" s="284"/>
      <c r="AR301" s="284"/>
      <c r="AS301" s="284"/>
      <c r="AT301" s="284"/>
      <c r="AU301" s="284"/>
      <c r="AV301" s="357"/>
      <c r="AW301" s="357"/>
      <c r="AX301" s="357"/>
      <c r="AY301" s="357"/>
      <c r="AZ301" s="357"/>
      <c r="BA301" s="357"/>
      <c r="BB301" s="357"/>
      <c r="BC301" s="357"/>
      <c r="BD301" s="357"/>
      <c r="BE301" s="357"/>
      <c r="BF301" s="357"/>
      <c r="BG301" s="357"/>
      <c r="BH301" s="357"/>
      <c r="BI301" s="357"/>
      <c r="BJ301" s="357"/>
      <c r="BK301" s="357"/>
      <c r="BL301" s="357"/>
      <c r="BM301" s="357"/>
      <c r="BN301" s="358"/>
      <c r="BO301" s="358"/>
      <c r="BP301" s="358"/>
      <c r="BQ301" s="358"/>
      <c r="BR301" s="358"/>
      <c r="BS301" s="358"/>
      <c r="BT301" s="358"/>
      <c r="BU301" s="358"/>
      <c r="BV301" s="268"/>
      <c r="BX301" s="252"/>
    </row>
    <row r="302" spans="1:76" s="255" customFormat="1" ht="19.5" customHeight="1" outlineLevel="1">
      <c r="A302" s="249"/>
      <c r="B302" s="249" t="s">
        <v>359</v>
      </c>
      <c r="C302" s="429" t="s">
        <v>487</v>
      </c>
      <c r="D302" s="285"/>
      <c r="E302" s="285"/>
      <c r="F302" s="285"/>
      <c r="G302" s="285"/>
      <c r="H302" s="285"/>
      <c r="I302" s="285"/>
      <c r="J302" s="265"/>
      <c r="K302" s="265"/>
      <c r="L302" s="355"/>
      <c r="M302" s="356"/>
      <c r="N302" s="356"/>
      <c r="O302" s="356"/>
      <c r="P302" s="355"/>
      <c r="Q302" s="356"/>
      <c r="R302" s="356"/>
      <c r="S302" s="356"/>
      <c r="T302" s="355"/>
      <c r="U302" s="356"/>
      <c r="V302" s="356"/>
      <c r="W302" s="356"/>
      <c r="X302" s="355"/>
      <c r="Y302" s="356"/>
      <c r="Z302" s="356"/>
      <c r="AA302" s="356"/>
      <c r="AB302" s="355"/>
      <c r="AC302" s="356"/>
      <c r="AD302" s="356"/>
      <c r="AE302" s="356"/>
      <c r="AF302" s="356"/>
      <c r="AG302" s="355"/>
      <c r="AH302" s="356"/>
      <c r="AI302" s="356"/>
      <c r="AJ302" s="356"/>
      <c r="AK302" s="254"/>
      <c r="AL302" s="249"/>
      <c r="AM302" s="249"/>
      <c r="AN302" s="295"/>
      <c r="AO302" s="284"/>
      <c r="AP302" s="284"/>
      <c r="AQ302" s="284"/>
      <c r="AR302" s="284"/>
      <c r="AS302" s="284"/>
      <c r="AT302" s="284"/>
      <c r="AU302" s="284"/>
      <c r="AV302" s="357"/>
      <c r="AW302" s="357"/>
      <c r="AX302" s="357"/>
      <c r="AY302" s="357"/>
      <c r="AZ302" s="357"/>
      <c r="BA302" s="357"/>
      <c r="BB302" s="357"/>
      <c r="BC302" s="357"/>
      <c r="BD302" s="357"/>
      <c r="BE302" s="357"/>
      <c r="BF302" s="357"/>
      <c r="BG302" s="357"/>
      <c r="BH302" s="357"/>
      <c r="BI302" s="357"/>
      <c r="BJ302" s="357"/>
      <c r="BK302" s="357"/>
      <c r="BL302" s="357"/>
      <c r="BM302" s="357"/>
      <c r="BN302" s="358"/>
      <c r="BO302" s="358"/>
      <c r="BP302" s="358"/>
      <c r="BQ302" s="358"/>
      <c r="BR302" s="358"/>
      <c r="BS302" s="358"/>
      <c r="BT302" s="358"/>
      <c r="BU302" s="358"/>
      <c r="BV302" s="268"/>
      <c r="BX302" s="252"/>
    </row>
    <row r="303" spans="1:76" s="255" customFormat="1" ht="19.5" customHeight="1" outlineLevel="1">
      <c r="A303" s="249"/>
      <c r="B303" s="249"/>
      <c r="C303" s="429"/>
      <c r="D303" s="285"/>
      <c r="E303" s="285"/>
      <c r="F303" s="285"/>
      <c r="G303" s="285"/>
      <c r="H303" s="285"/>
      <c r="I303" s="285"/>
      <c r="J303" s="265"/>
      <c r="K303" s="265"/>
      <c r="L303" s="355"/>
      <c r="M303" s="356"/>
      <c r="N303" s="356"/>
      <c r="O303" s="356"/>
      <c r="P303" s="355"/>
      <c r="Q303" s="356"/>
      <c r="R303" s="356"/>
      <c r="S303" s="356"/>
      <c r="T303" s="355"/>
      <c r="U303" s="356"/>
      <c r="V303" s="356"/>
      <c r="W303" s="356"/>
      <c r="X303" s="355"/>
      <c r="Y303" s="356"/>
      <c r="Z303" s="356"/>
      <c r="AA303" s="356"/>
      <c r="AB303" s="355"/>
      <c r="AC303" s="356"/>
      <c r="AD303" s="356"/>
      <c r="AE303" s="356"/>
      <c r="AF303" s="356"/>
      <c r="AG303" s="355"/>
      <c r="AH303" s="356"/>
      <c r="AI303" s="356"/>
      <c r="AJ303" s="356"/>
      <c r="AK303" s="254"/>
      <c r="AL303" s="249"/>
      <c r="AM303" s="249"/>
      <c r="AN303" s="295"/>
      <c r="AO303" s="284"/>
      <c r="AP303" s="284"/>
      <c r="AQ303" s="284"/>
      <c r="AR303" s="284"/>
      <c r="AS303" s="284"/>
      <c r="AT303" s="284"/>
      <c r="AU303" s="284"/>
      <c r="AV303" s="357"/>
      <c r="AW303" s="357"/>
      <c r="AX303" s="357"/>
      <c r="AY303" s="357"/>
      <c r="AZ303" s="357"/>
      <c r="BA303" s="357"/>
      <c r="BB303" s="357"/>
      <c r="BC303" s="357"/>
      <c r="BD303" s="357"/>
      <c r="BE303" s="357"/>
      <c r="BF303" s="357"/>
      <c r="BG303" s="357"/>
      <c r="BH303" s="357"/>
      <c r="BI303" s="357"/>
      <c r="BJ303" s="357"/>
      <c r="BK303" s="357"/>
      <c r="BL303" s="357"/>
      <c r="BM303" s="357"/>
      <c r="BN303" s="358"/>
      <c r="BO303" s="358"/>
      <c r="BP303" s="358"/>
      <c r="BQ303" s="358"/>
      <c r="BR303" s="358"/>
      <c r="BS303" s="358"/>
      <c r="BT303" s="358"/>
      <c r="BU303" s="358"/>
      <c r="BV303" s="268"/>
      <c r="BX303" s="252"/>
    </row>
    <row r="304" spans="1:76" s="255" customFormat="1" ht="19.5" customHeight="1">
      <c r="A304" s="249">
        <v>10</v>
      </c>
      <c r="B304" s="249" t="s">
        <v>8</v>
      </c>
      <c r="C304" s="295" t="s">
        <v>109</v>
      </c>
      <c r="D304" s="284"/>
      <c r="E304" s="284"/>
      <c r="F304" s="284"/>
      <c r="G304" s="284"/>
      <c r="H304" s="284"/>
      <c r="I304" s="284"/>
      <c r="J304" s="284"/>
      <c r="K304" s="284"/>
      <c r="L304" s="284"/>
      <c r="M304" s="284"/>
      <c r="N304" s="284"/>
      <c r="O304" s="284"/>
      <c r="P304" s="284"/>
      <c r="Q304" s="284"/>
      <c r="R304" s="284"/>
      <c r="S304" s="284"/>
      <c r="T304" s="284"/>
      <c r="U304" s="284"/>
      <c r="V304" s="284"/>
      <c r="W304" s="284"/>
      <c r="X304" s="284"/>
      <c r="Y304" s="284"/>
      <c r="Z304" s="284"/>
      <c r="AA304" s="284"/>
      <c r="AB304" s="284"/>
      <c r="AC304" s="252"/>
      <c r="AD304" s="252"/>
      <c r="AE304" s="252"/>
      <c r="AF304" s="252"/>
      <c r="AG304" s="252"/>
      <c r="AH304" s="252"/>
      <c r="AI304" s="252"/>
      <c r="AJ304" s="252"/>
      <c r="AK304" s="254"/>
      <c r="AL304" s="249">
        <v>8</v>
      </c>
      <c r="AM304" s="249" t="s">
        <v>8</v>
      </c>
      <c r="AN304" s="295" t="s">
        <v>110</v>
      </c>
      <c r="AO304" s="284"/>
      <c r="AP304" s="284"/>
      <c r="AQ304" s="284"/>
      <c r="AR304" s="284"/>
      <c r="AS304" s="284"/>
      <c r="AT304" s="284"/>
      <c r="AU304" s="284"/>
      <c r="AV304" s="284"/>
      <c r="AW304" s="284"/>
      <c r="AX304" s="284"/>
      <c r="AY304" s="284"/>
      <c r="AZ304" s="284"/>
      <c r="BA304" s="284"/>
      <c r="BB304" s="284"/>
      <c r="BC304" s="284"/>
      <c r="BD304" s="284"/>
      <c r="BE304" s="284"/>
      <c r="BF304" s="284"/>
      <c r="BG304" s="284"/>
      <c r="BH304" s="284"/>
      <c r="BI304" s="284"/>
      <c r="BJ304" s="284"/>
      <c r="BK304" s="284"/>
      <c r="BL304" s="284"/>
      <c r="BM304" s="284"/>
      <c r="BN304" s="252"/>
      <c r="BO304" s="252"/>
      <c r="BP304" s="252"/>
      <c r="BQ304" s="252"/>
      <c r="BR304" s="252"/>
      <c r="BS304" s="252"/>
      <c r="BT304" s="252"/>
      <c r="BU304" s="252"/>
      <c r="BX304" s="252"/>
    </row>
    <row r="305" spans="1:75" s="252" customFormat="1" ht="19.5" customHeight="1">
      <c r="A305" s="249"/>
      <c r="B305" s="249"/>
      <c r="C305" s="295"/>
      <c r="D305" s="284"/>
      <c r="E305" s="284"/>
      <c r="F305" s="284"/>
      <c r="G305" s="284"/>
      <c r="H305" s="284"/>
      <c r="I305" s="284"/>
      <c r="J305" s="284"/>
      <c r="K305" s="284"/>
      <c r="L305" s="284"/>
      <c r="M305" s="284"/>
      <c r="N305" s="284"/>
      <c r="O305" s="284"/>
      <c r="P305" s="284"/>
      <c r="Q305" s="284"/>
      <c r="R305" s="284"/>
      <c r="S305" s="284"/>
      <c r="T305" s="284"/>
      <c r="U305" s="284"/>
      <c r="V305" s="284"/>
      <c r="W305" s="284"/>
      <c r="X305" s="284"/>
      <c r="Y305" s="284"/>
      <c r="Z305" s="284"/>
      <c r="AA305" s="284"/>
      <c r="AB305" s="284"/>
      <c r="AK305" s="254"/>
      <c r="AL305" s="249"/>
      <c r="AM305" s="249"/>
      <c r="AN305" s="295"/>
      <c r="AO305" s="284"/>
      <c r="AP305" s="284"/>
      <c r="AQ305" s="284"/>
      <c r="AR305" s="284"/>
      <c r="AS305" s="284"/>
      <c r="AT305" s="284"/>
      <c r="AU305" s="284"/>
      <c r="AV305" s="284"/>
      <c r="AW305" s="284"/>
      <c r="AX305" s="284"/>
      <c r="AY305" s="284"/>
      <c r="AZ305" s="284"/>
      <c r="BA305" s="284"/>
      <c r="BB305" s="284"/>
      <c r="BC305" s="284"/>
      <c r="BD305" s="284"/>
      <c r="BE305" s="284"/>
      <c r="BF305" s="284"/>
      <c r="BG305" s="284"/>
      <c r="BH305" s="284"/>
      <c r="BI305" s="284"/>
      <c r="BJ305" s="284"/>
      <c r="BK305" s="284"/>
      <c r="BL305" s="284"/>
      <c r="BM305" s="284"/>
      <c r="BV305" s="255"/>
      <c r="BW305" s="255"/>
    </row>
    <row r="306" spans="1:75" s="252" customFormat="1" ht="19.5" customHeight="1">
      <c r="A306" s="249"/>
      <c r="B306" s="249"/>
      <c r="C306" s="308" t="s">
        <v>52</v>
      </c>
      <c r="D306" s="309"/>
      <c r="E306" s="309"/>
      <c r="F306" s="309"/>
      <c r="G306" s="309"/>
      <c r="H306" s="309"/>
      <c r="I306" s="309"/>
      <c r="J306" s="360"/>
      <c r="K306" s="755" t="s">
        <v>111</v>
      </c>
      <c r="L306" s="755"/>
      <c r="M306" s="755"/>
      <c r="N306" s="755"/>
      <c r="O306" s="755"/>
      <c r="P306" s="755" t="s">
        <v>112</v>
      </c>
      <c r="Q306" s="755"/>
      <c r="R306" s="755"/>
      <c r="S306" s="755"/>
      <c r="T306" s="755"/>
      <c r="U306" s="755" t="s">
        <v>113</v>
      </c>
      <c r="V306" s="755"/>
      <c r="W306" s="755"/>
      <c r="X306" s="755"/>
      <c r="Y306" s="755"/>
      <c r="Z306" s="755" t="s">
        <v>114</v>
      </c>
      <c r="AA306" s="755"/>
      <c r="AB306" s="755"/>
      <c r="AC306" s="755"/>
      <c r="AD306" s="755"/>
      <c r="AE306" s="755"/>
      <c r="AF306" s="809" t="s">
        <v>17</v>
      </c>
      <c r="AG306" s="809"/>
      <c r="AH306" s="809"/>
      <c r="AI306" s="809"/>
      <c r="AJ306" s="809"/>
      <c r="AK306" s="254"/>
      <c r="AL306" s="249"/>
      <c r="AM306" s="249"/>
      <c r="AN306" s="309" t="s">
        <v>4</v>
      </c>
      <c r="AO306" s="309"/>
      <c r="AP306" s="309"/>
      <c r="AQ306" s="309"/>
      <c r="AR306" s="309"/>
      <c r="AS306" s="309"/>
      <c r="AT306" s="309"/>
      <c r="AU306" s="309"/>
      <c r="AV306" s="757" t="s">
        <v>115</v>
      </c>
      <c r="AW306" s="757"/>
      <c r="AX306" s="757"/>
      <c r="AY306" s="757"/>
      <c r="AZ306" s="757"/>
      <c r="BA306" s="757" t="s">
        <v>116</v>
      </c>
      <c r="BB306" s="757"/>
      <c r="BC306" s="757"/>
      <c r="BD306" s="757"/>
      <c r="BE306" s="757"/>
      <c r="BF306" s="757" t="s">
        <v>117</v>
      </c>
      <c r="BG306" s="757"/>
      <c r="BH306" s="757"/>
      <c r="BI306" s="757"/>
      <c r="BJ306" s="757"/>
      <c r="BK306" s="757" t="s">
        <v>118</v>
      </c>
      <c r="BL306" s="757"/>
      <c r="BM306" s="757"/>
      <c r="BN306" s="757"/>
      <c r="BO306" s="757"/>
      <c r="BP306" s="758" t="s">
        <v>18</v>
      </c>
      <c r="BQ306" s="758"/>
      <c r="BR306" s="758"/>
      <c r="BS306" s="758"/>
      <c r="BT306" s="758"/>
      <c r="BU306" s="251"/>
      <c r="BV306" s="255"/>
      <c r="BW306" s="255"/>
    </row>
    <row r="307" spans="1:75" s="252" customFormat="1" ht="19.5" customHeight="1">
      <c r="A307" s="249"/>
      <c r="B307" s="249"/>
      <c r="C307" s="311"/>
      <c r="D307" s="312"/>
      <c r="E307" s="312"/>
      <c r="F307" s="312"/>
      <c r="G307" s="312"/>
      <c r="H307" s="312"/>
      <c r="I307" s="312"/>
      <c r="J307" s="361"/>
      <c r="K307" s="760" t="s">
        <v>119</v>
      </c>
      <c r="L307" s="760"/>
      <c r="M307" s="760"/>
      <c r="N307" s="760"/>
      <c r="O307" s="760"/>
      <c r="P307" s="760" t="s">
        <v>120</v>
      </c>
      <c r="Q307" s="760"/>
      <c r="R307" s="760"/>
      <c r="S307" s="760"/>
      <c r="T307" s="760"/>
      <c r="U307" s="760" t="s">
        <v>121</v>
      </c>
      <c r="V307" s="760"/>
      <c r="W307" s="760"/>
      <c r="X307" s="760"/>
      <c r="Y307" s="760"/>
      <c r="Z307" s="760" t="s">
        <v>122</v>
      </c>
      <c r="AA307" s="760"/>
      <c r="AB307" s="760"/>
      <c r="AC307" s="760"/>
      <c r="AD307" s="760"/>
      <c r="AE307" s="760"/>
      <c r="AF307" s="810"/>
      <c r="AG307" s="810"/>
      <c r="AH307" s="810"/>
      <c r="AI307" s="810"/>
      <c r="AJ307" s="810"/>
      <c r="AK307" s="254"/>
      <c r="AL307" s="249"/>
      <c r="AM307" s="249"/>
      <c r="AN307" s="313"/>
      <c r="AO307" s="312"/>
      <c r="AP307" s="312"/>
      <c r="AQ307" s="312"/>
      <c r="AR307" s="312"/>
      <c r="AS307" s="312"/>
      <c r="AT307" s="312"/>
      <c r="AU307" s="312"/>
      <c r="AV307" s="759" t="s">
        <v>123</v>
      </c>
      <c r="AW307" s="759"/>
      <c r="AX307" s="759"/>
      <c r="AY307" s="759"/>
      <c r="AZ307" s="759"/>
      <c r="BA307" s="759" t="s">
        <v>124</v>
      </c>
      <c r="BB307" s="759"/>
      <c r="BC307" s="759"/>
      <c r="BD307" s="759"/>
      <c r="BE307" s="759"/>
      <c r="BF307" s="759"/>
      <c r="BG307" s="759"/>
      <c r="BH307" s="759"/>
      <c r="BI307" s="759"/>
      <c r="BJ307" s="759"/>
      <c r="BK307" s="759" t="s">
        <v>125</v>
      </c>
      <c r="BL307" s="759"/>
      <c r="BM307" s="759"/>
      <c r="BN307" s="759"/>
      <c r="BO307" s="759"/>
      <c r="BP307" s="725"/>
      <c r="BQ307" s="725"/>
      <c r="BR307" s="725"/>
      <c r="BS307" s="725"/>
      <c r="BT307" s="725"/>
      <c r="BU307" s="282"/>
      <c r="BV307" s="255"/>
      <c r="BW307" s="255"/>
    </row>
    <row r="308" spans="1:75" s="252" customFormat="1" ht="19.5" customHeight="1">
      <c r="A308" s="249"/>
      <c r="B308" s="249"/>
      <c r="C308" s="423" t="s">
        <v>126</v>
      </c>
      <c r="D308" s="314"/>
      <c r="E308" s="314"/>
      <c r="F308" s="314"/>
      <c r="G308" s="314"/>
      <c r="H308" s="314"/>
      <c r="I308" s="314"/>
      <c r="J308" s="362"/>
      <c r="K308" s="811"/>
      <c r="L308" s="811"/>
      <c r="M308" s="811"/>
      <c r="N308" s="811"/>
      <c r="O308" s="811"/>
      <c r="P308" s="811"/>
      <c r="Q308" s="811"/>
      <c r="R308" s="811"/>
      <c r="S308" s="811"/>
      <c r="T308" s="811"/>
      <c r="U308" s="811"/>
      <c r="V308" s="811"/>
      <c r="W308" s="811"/>
      <c r="X308" s="811"/>
      <c r="Y308" s="811"/>
      <c r="Z308" s="811"/>
      <c r="AA308" s="811"/>
      <c r="AB308" s="811"/>
      <c r="AC308" s="811"/>
      <c r="AD308" s="811"/>
      <c r="AE308" s="811"/>
      <c r="AF308" s="812"/>
      <c r="AG308" s="812"/>
      <c r="AH308" s="812"/>
      <c r="AI308" s="812"/>
      <c r="AJ308" s="812"/>
      <c r="AK308" s="254"/>
      <c r="AL308" s="249"/>
      <c r="AM308" s="249"/>
      <c r="AN308" s="424" t="e">
        <f>#REF!</f>
        <v>#REF!</v>
      </c>
      <c r="AO308" s="314"/>
      <c r="AP308" s="314"/>
      <c r="AQ308" s="314"/>
      <c r="AR308" s="314"/>
      <c r="AS308" s="314"/>
      <c r="AT308" s="314"/>
      <c r="AU308" s="314"/>
      <c r="AV308" s="765"/>
      <c r="AW308" s="765"/>
      <c r="AX308" s="765"/>
      <c r="AY308" s="765"/>
      <c r="AZ308" s="765"/>
      <c r="BA308" s="765"/>
      <c r="BB308" s="765"/>
      <c r="BC308" s="765"/>
      <c r="BD308" s="765"/>
      <c r="BE308" s="765"/>
      <c r="BF308" s="765"/>
      <c r="BG308" s="765"/>
      <c r="BH308" s="765"/>
      <c r="BI308" s="765"/>
      <c r="BJ308" s="765"/>
      <c r="BK308" s="765"/>
      <c r="BL308" s="765"/>
      <c r="BM308" s="765"/>
      <c r="BN308" s="765"/>
      <c r="BO308" s="765"/>
      <c r="BP308" s="766"/>
      <c r="BQ308" s="766"/>
      <c r="BR308" s="766"/>
      <c r="BS308" s="766"/>
      <c r="BT308" s="766"/>
      <c r="BU308" s="321"/>
      <c r="BV308" s="255"/>
      <c r="BW308" s="255"/>
    </row>
    <row r="309" spans="1:75" s="252" customFormat="1" ht="19.5" customHeight="1">
      <c r="A309" s="249"/>
      <c r="B309" s="249"/>
      <c r="C309" s="425" t="s">
        <v>74</v>
      </c>
      <c r="D309" s="285"/>
      <c r="E309" s="285"/>
      <c r="F309" s="285"/>
      <c r="G309" s="285"/>
      <c r="H309" s="285"/>
      <c r="I309" s="285"/>
      <c r="J309" s="363"/>
      <c r="K309" s="813">
        <v>0</v>
      </c>
      <c r="L309" s="813"/>
      <c r="M309" s="813"/>
      <c r="N309" s="813"/>
      <c r="O309" s="813"/>
      <c r="P309" s="813"/>
      <c r="Q309" s="813"/>
      <c r="R309" s="813"/>
      <c r="S309" s="813"/>
      <c r="T309" s="813"/>
      <c r="U309" s="813"/>
      <c r="V309" s="813"/>
      <c r="W309" s="813"/>
      <c r="X309" s="813"/>
      <c r="Y309" s="813"/>
      <c r="Z309" s="813">
        <v>39000000</v>
      </c>
      <c r="AA309" s="813"/>
      <c r="AB309" s="813"/>
      <c r="AC309" s="813"/>
      <c r="AD309" s="813"/>
      <c r="AE309" s="813"/>
      <c r="AF309" s="814">
        <f>SUM(K309:AE309)</f>
        <v>39000000</v>
      </c>
      <c r="AG309" s="814"/>
      <c r="AH309" s="814"/>
      <c r="AI309" s="814"/>
      <c r="AJ309" s="814"/>
      <c r="AK309" s="254"/>
      <c r="AL309" s="249"/>
      <c r="AM309" s="249"/>
      <c r="AN309" s="426" t="e">
        <f>#REF!</f>
        <v>#REF!</v>
      </c>
      <c r="AO309" s="284"/>
      <c r="AP309" s="284"/>
      <c r="AQ309" s="284"/>
      <c r="AR309" s="284"/>
      <c r="AS309" s="284"/>
      <c r="AT309" s="284"/>
      <c r="AU309" s="284"/>
      <c r="AV309" s="815"/>
      <c r="AW309" s="815"/>
      <c r="AX309" s="815"/>
      <c r="AY309" s="815"/>
      <c r="AZ309" s="815"/>
      <c r="BA309" s="815"/>
      <c r="BB309" s="815"/>
      <c r="BC309" s="815"/>
      <c r="BD309" s="815"/>
      <c r="BE309" s="815"/>
      <c r="BF309" s="815"/>
      <c r="BG309" s="815"/>
      <c r="BH309" s="815"/>
      <c r="BI309" s="815"/>
      <c r="BJ309" s="815"/>
      <c r="BK309" s="815"/>
      <c r="BL309" s="815"/>
      <c r="BM309" s="815"/>
      <c r="BN309" s="815"/>
      <c r="BO309" s="815"/>
      <c r="BP309" s="816">
        <f>SUM(AV309:BO309)</f>
        <v>0</v>
      </c>
      <c r="BQ309" s="816"/>
      <c r="BR309" s="816"/>
      <c r="BS309" s="816"/>
      <c r="BT309" s="816"/>
      <c r="BU309" s="365"/>
      <c r="BV309" s="268"/>
      <c r="BW309" s="335"/>
    </row>
    <row r="310" spans="1:75" s="252" customFormat="1" ht="19.5" customHeight="1">
      <c r="A310" s="249"/>
      <c r="B310" s="249"/>
      <c r="C310" s="425" t="s">
        <v>76</v>
      </c>
      <c r="D310" s="285"/>
      <c r="E310" s="285"/>
      <c r="F310" s="285"/>
      <c r="G310" s="285"/>
      <c r="H310" s="285"/>
      <c r="I310" s="285"/>
      <c r="J310" s="363"/>
      <c r="K310" s="817">
        <f>SUM(K311:O314)</f>
        <v>0</v>
      </c>
      <c r="L310" s="817"/>
      <c r="M310" s="817"/>
      <c r="N310" s="817"/>
      <c r="O310" s="817"/>
      <c r="P310" s="817">
        <f>SUM(P311:T314)</f>
        <v>0</v>
      </c>
      <c r="Q310" s="817"/>
      <c r="R310" s="817"/>
      <c r="S310" s="817"/>
      <c r="T310" s="817"/>
      <c r="U310" s="817">
        <f>SUM(U311:Y314)</f>
        <v>0</v>
      </c>
      <c r="V310" s="817"/>
      <c r="W310" s="817"/>
      <c r="X310" s="817"/>
      <c r="Y310" s="817"/>
      <c r="Z310" s="817">
        <f>SUM(Z311:AE314)</f>
        <v>0</v>
      </c>
      <c r="AA310" s="817"/>
      <c r="AB310" s="817"/>
      <c r="AC310" s="817"/>
      <c r="AD310" s="817"/>
      <c r="AE310" s="817"/>
      <c r="AF310" s="817">
        <f>SUM(AF311:AJ314)</f>
        <v>0</v>
      </c>
      <c r="AG310" s="817"/>
      <c r="AH310" s="817"/>
      <c r="AI310" s="817"/>
      <c r="AJ310" s="817"/>
      <c r="AK310" s="254"/>
      <c r="AL310" s="249"/>
      <c r="AM310" s="249"/>
      <c r="AN310" s="426" t="e">
        <f>#REF!</f>
        <v>#REF!</v>
      </c>
      <c r="AO310" s="284"/>
      <c r="AP310" s="284"/>
      <c r="AQ310" s="284"/>
      <c r="AR310" s="284"/>
      <c r="AS310" s="284"/>
      <c r="AT310" s="284"/>
      <c r="AU310" s="284"/>
      <c r="AV310" s="776">
        <f>SUM(AV311:AZ314)</f>
        <v>0</v>
      </c>
      <c r="AW310" s="776"/>
      <c r="AX310" s="776"/>
      <c r="AY310" s="776"/>
      <c r="AZ310" s="776"/>
      <c r="BA310" s="776">
        <f>SUM(BA311:BE314)</f>
        <v>0</v>
      </c>
      <c r="BB310" s="776"/>
      <c r="BC310" s="776"/>
      <c r="BD310" s="776"/>
      <c r="BE310" s="776"/>
      <c r="BF310" s="776">
        <f>SUM(BF311:BJ314)</f>
        <v>0</v>
      </c>
      <c r="BG310" s="776"/>
      <c r="BH310" s="776"/>
      <c r="BI310" s="776"/>
      <c r="BJ310" s="776"/>
      <c r="BK310" s="776">
        <f>SUM(BK311:BO314)</f>
        <v>0</v>
      </c>
      <c r="BL310" s="776"/>
      <c r="BM310" s="776"/>
      <c r="BN310" s="776"/>
      <c r="BO310" s="776"/>
      <c r="BP310" s="776">
        <f>SUM(BP311:BT314)</f>
        <v>0</v>
      </c>
      <c r="BQ310" s="776"/>
      <c r="BR310" s="776"/>
      <c r="BS310" s="776"/>
      <c r="BT310" s="776"/>
      <c r="BU310" s="325"/>
      <c r="BV310" s="255"/>
      <c r="BW310" s="255"/>
    </row>
    <row r="311" spans="1:75" s="252" customFormat="1" ht="19.5" customHeight="1">
      <c r="A311" s="249"/>
      <c r="B311" s="249"/>
      <c r="C311" s="327" t="s">
        <v>78</v>
      </c>
      <c r="D311" s="285"/>
      <c r="E311" s="285"/>
      <c r="F311" s="285"/>
      <c r="G311" s="285"/>
      <c r="H311" s="285"/>
      <c r="I311" s="285"/>
      <c r="J311" s="363"/>
      <c r="K311" s="818"/>
      <c r="L311" s="818"/>
      <c r="M311" s="818"/>
      <c r="N311" s="818"/>
      <c r="O311" s="818"/>
      <c r="P311" s="818"/>
      <c r="Q311" s="818"/>
      <c r="R311" s="818"/>
      <c r="S311" s="818"/>
      <c r="T311" s="818"/>
      <c r="U311" s="818"/>
      <c r="V311" s="818"/>
      <c r="W311" s="818"/>
      <c r="X311" s="818"/>
      <c r="Y311" s="818"/>
      <c r="Z311" s="818"/>
      <c r="AA311" s="818"/>
      <c r="AB311" s="818"/>
      <c r="AC311" s="818"/>
      <c r="AD311" s="818"/>
      <c r="AE311" s="818"/>
      <c r="AF311" s="819">
        <f>SUM(K311:AE311)</f>
        <v>0</v>
      </c>
      <c r="AG311" s="819"/>
      <c r="AH311" s="819"/>
      <c r="AI311" s="819"/>
      <c r="AJ311" s="819"/>
      <c r="AK311" s="254"/>
      <c r="AL311" s="249"/>
      <c r="AM311" s="249"/>
      <c r="AN311" s="331" t="str">
        <f>AN248</f>
        <v> -  Purchase</v>
      </c>
      <c r="AO311" s="284"/>
      <c r="AP311" s="284"/>
      <c r="AQ311" s="284"/>
      <c r="AR311" s="284"/>
      <c r="AS311" s="284"/>
      <c r="AT311" s="284"/>
      <c r="AU311" s="284"/>
      <c r="AV311" s="778"/>
      <c r="AW311" s="778"/>
      <c r="AX311" s="778"/>
      <c r="AY311" s="778"/>
      <c r="AZ311" s="778"/>
      <c r="BA311" s="778"/>
      <c r="BB311" s="778"/>
      <c r="BC311" s="778"/>
      <c r="BD311" s="778"/>
      <c r="BE311" s="778"/>
      <c r="BF311" s="778"/>
      <c r="BG311" s="778"/>
      <c r="BH311" s="778"/>
      <c r="BI311" s="778"/>
      <c r="BJ311" s="778"/>
      <c r="BK311" s="778"/>
      <c r="BL311" s="778"/>
      <c r="BM311" s="778"/>
      <c r="BN311" s="778"/>
      <c r="BO311" s="778"/>
      <c r="BP311" s="779">
        <f>SUM(AV311:BO311)</f>
        <v>0</v>
      </c>
      <c r="BQ311" s="779"/>
      <c r="BR311" s="779"/>
      <c r="BS311" s="779"/>
      <c r="BT311" s="779"/>
      <c r="BU311" s="333"/>
      <c r="BV311" s="255"/>
      <c r="BW311" s="255"/>
    </row>
    <row r="312" spans="1:75" s="252" customFormat="1" ht="19.5" customHeight="1" hidden="1">
      <c r="A312" s="249"/>
      <c r="B312" s="249"/>
      <c r="C312" s="327" t="s">
        <v>127</v>
      </c>
      <c r="D312" s="285"/>
      <c r="E312" s="285"/>
      <c r="F312" s="285"/>
      <c r="G312" s="285"/>
      <c r="H312" s="285"/>
      <c r="I312" s="285"/>
      <c r="J312" s="363"/>
      <c r="K312" s="818"/>
      <c r="L312" s="818"/>
      <c r="M312" s="818"/>
      <c r="N312" s="818"/>
      <c r="O312" s="818"/>
      <c r="P312" s="818"/>
      <c r="Q312" s="818"/>
      <c r="R312" s="818"/>
      <c r="S312" s="818"/>
      <c r="T312" s="818"/>
      <c r="U312" s="818"/>
      <c r="V312" s="818"/>
      <c r="W312" s="818"/>
      <c r="X312" s="818"/>
      <c r="Y312" s="818"/>
      <c r="Z312" s="818"/>
      <c r="AA312" s="818"/>
      <c r="AB312" s="818"/>
      <c r="AC312" s="818"/>
      <c r="AD312" s="818"/>
      <c r="AE312" s="818"/>
      <c r="AF312" s="820">
        <f>SUM(K312:AE312)</f>
        <v>0</v>
      </c>
      <c r="AG312" s="820"/>
      <c r="AH312" s="820"/>
      <c r="AI312" s="820"/>
      <c r="AJ312" s="820"/>
      <c r="AK312" s="254"/>
      <c r="AL312" s="249"/>
      <c r="AM312" s="249"/>
      <c r="AN312" s="331" t="s">
        <v>128</v>
      </c>
      <c r="AO312" s="284"/>
      <c r="AP312" s="284"/>
      <c r="AQ312" s="284"/>
      <c r="AR312" s="284"/>
      <c r="AS312" s="284"/>
      <c r="AT312" s="284"/>
      <c r="AU312" s="284"/>
      <c r="AV312" s="778"/>
      <c r="AW312" s="778"/>
      <c r="AX312" s="778"/>
      <c r="AY312" s="778"/>
      <c r="AZ312" s="778"/>
      <c r="BA312" s="778"/>
      <c r="BB312" s="778"/>
      <c r="BC312" s="778"/>
      <c r="BD312" s="778"/>
      <c r="BE312" s="778"/>
      <c r="BF312" s="778"/>
      <c r="BG312" s="778"/>
      <c r="BH312" s="778"/>
      <c r="BI312" s="778"/>
      <c r="BJ312" s="778"/>
      <c r="BK312" s="778"/>
      <c r="BL312" s="778"/>
      <c r="BM312" s="778"/>
      <c r="BN312" s="778"/>
      <c r="BO312" s="778"/>
      <c r="BP312" s="779">
        <f>SUM(AV312:BO312)</f>
        <v>0</v>
      </c>
      <c r="BQ312" s="779"/>
      <c r="BR312" s="779"/>
      <c r="BS312" s="779"/>
      <c r="BT312" s="779"/>
      <c r="BU312" s="333"/>
      <c r="BV312" s="255"/>
      <c r="BW312" s="255"/>
    </row>
    <row r="313" spans="1:75" s="252" customFormat="1" ht="19.5" customHeight="1" hidden="1">
      <c r="A313" s="249"/>
      <c r="B313" s="249"/>
      <c r="C313" s="327" t="s">
        <v>129</v>
      </c>
      <c r="D313" s="285"/>
      <c r="E313" s="285"/>
      <c r="F313" s="285"/>
      <c r="G313" s="285"/>
      <c r="H313" s="285"/>
      <c r="I313" s="285"/>
      <c r="J313" s="363"/>
      <c r="K313" s="818"/>
      <c r="L313" s="818"/>
      <c r="M313" s="818"/>
      <c r="N313" s="818"/>
      <c r="O313" s="818"/>
      <c r="P313" s="818"/>
      <c r="Q313" s="818"/>
      <c r="R313" s="818"/>
      <c r="S313" s="818"/>
      <c r="T313" s="818"/>
      <c r="U313" s="818"/>
      <c r="V313" s="818"/>
      <c r="W313" s="818"/>
      <c r="X313" s="818"/>
      <c r="Y313" s="818"/>
      <c r="Z313" s="818"/>
      <c r="AA313" s="818"/>
      <c r="AB313" s="818"/>
      <c r="AC313" s="818"/>
      <c r="AD313" s="818"/>
      <c r="AE313" s="818"/>
      <c r="AF313" s="820">
        <f>SUM(K313:AE313)</f>
        <v>0</v>
      </c>
      <c r="AG313" s="820"/>
      <c r="AH313" s="820"/>
      <c r="AI313" s="820"/>
      <c r="AJ313" s="820"/>
      <c r="AK313" s="254"/>
      <c r="AL313" s="249"/>
      <c r="AM313" s="249"/>
      <c r="AN313" s="331" t="s">
        <v>130</v>
      </c>
      <c r="AO313" s="284"/>
      <c r="AP313" s="284"/>
      <c r="AQ313" s="284"/>
      <c r="AR313" s="284"/>
      <c r="AS313" s="284"/>
      <c r="AT313" s="284"/>
      <c r="AU313" s="284"/>
      <c r="AV313" s="778"/>
      <c r="AW313" s="778"/>
      <c r="AX313" s="778"/>
      <c r="AY313" s="778"/>
      <c r="AZ313" s="778"/>
      <c r="BA313" s="778"/>
      <c r="BB313" s="778"/>
      <c r="BC313" s="778"/>
      <c r="BD313" s="778"/>
      <c r="BE313" s="778"/>
      <c r="BF313" s="778"/>
      <c r="BG313" s="778"/>
      <c r="BH313" s="778"/>
      <c r="BI313" s="778"/>
      <c r="BJ313" s="778"/>
      <c r="BK313" s="778"/>
      <c r="BL313" s="778"/>
      <c r="BM313" s="778"/>
      <c r="BN313" s="778"/>
      <c r="BO313" s="778"/>
      <c r="BP313" s="779">
        <f>SUM(AV313:BO313)</f>
        <v>0</v>
      </c>
      <c r="BQ313" s="779"/>
      <c r="BR313" s="779"/>
      <c r="BS313" s="779"/>
      <c r="BT313" s="779"/>
      <c r="BU313" s="333"/>
      <c r="BV313" s="255"/>
      <c r="BW313" s="255"/>
    </row>
    <row r="314" spans="1:75" s="252" customFormat="1" ht="19.5" customHeight="1">
      <c r="A314" s="249"/>
      <c r="B314" s="249"/>
      <c r="C314" s="327" t="s">
        <v>82</v>
      </c>
      <c r="D314" s="285"/>
      <c r="E314" s="285"/>
      <c r="F314" s="285"/>
      <c r="G314" s="285"/>
      <c r="H314" s="285"/>
      <c r="I314" s="285"/>
      <c r="J314" s="363"/>
      <c r="K314" s="818"/>
      <c r="L314" s="818"/>
      <c r="M314" s="818"/>
      <c r="N314" s="818"/>
      <c r="O314" s="818"/>
      <c r="P314" s="818"/>
      <c r="Q314" s="818"/>
      <c r="R314" s="818"/>
      <c r="S314" s="818"/>
      <c r="T314" s="818"/>
      <c r="U314" s="818"/>
      <c r="V314" s="818"/>
      <c r="W314" s="818"/>
      <c r="X314" s="818"/>
      <c r="Y314" s="818"/>
      <c r="Z314" s="818"/>
      <c r="AA314" s="818"/>
      <c r="AB314" s="818"/>
      <c r="AC314" s="818"/>
      <c r="AD314" s="818"/>
      <c r="AE314" s="818"/>
      <c r="AF314" s="821">
        <f>SUM(K314:AE314)</f>
        <v>0</v>
      </c>
      <c r="AG314" s="821"/>
      <c r="AH314" s="821"/>
      <c r="AI314" s="821"/>
      <c r="AJ314" s="821"/>
      <c r="AK314" s="254"/>
      <c r="AL314" s="249"/>
      <c r="AM314" s="249"/>
      <c r="AN314" s="331" t="s">
        <v>83</v>
      </c>
      <c r="AO314" s="284"/>
      <c r="AP314" s="284"/>
      <c r="AQ314" s="284"/>
      <c r="AR314" s="284"/>
      <c r="AS314" s="284"/>
      <c r="AT314" s="284"/>
      <c r="AU314" s="284"/>
      <c r="AV314" s="778"/>
      <c r="AW314" s="778"/>
      <c r="AX314" s="778"/>
      <c r="AY314" s="778"/>
      <c r="AZ314" s="778"/>
      <c r="BA314" s="778"/>
      <c r="BB314" s="778"/>
      <c r="BC314" s="778"/>
      <c r="BD314" s="778"/>
      <c r="BE314" s="778"/>
      <c r="BF314" s="778"/>
      <c r="BG314" s="778"/>
      <c r="BH314" s="778"/>
      <c r="BI314" s="778"/>
      <c r="BJ314" s="778"/>
      <c r="BK314" s="778"/>
      <c r="BL314" s="778"/>
      <c r="BM314" s="778"/>
      <c r="BN314" s="778"/>
      <c r="BO314" s="778"/>
      <c r="BP314" s="779">
        <f>SUM(AV314:BO314)</f>
        <v>0</v>
      </c>
      <c r="BQ314" s="779"/>
      <c r="BR314" s="779"/>
      <c r="BS314" s="779"/>
      <c r="BT314" s="779"/>
      <c r="BU314" s="333"/>
      <c r="BV314" s="255"/>
      <c r="BW314" s="255"/>
    </row>
    <row r="315" spans="1:75" s="252" customFormat="1" ht="19.5" customHeight="1">
      <c r="A315" s="249"/>
      <c r="B315" s="249"/>
      <c r="C315" s="425" t="s">
        <v>84</v>
      </c>
      <c r="D315" s="285"/>
      <c r="E315" s="285"/>
      <c r="F315" s="285"/>
      <c r="G315" s="285"/>
      <c r="H315" s="285"/>
      <c r="I315" s="285"/>
      <c r="J315" s="363"/>
      <c r="K315" s="817"/>
      <c r="L315" s="817"/>
      <c r="M315" s="817"/>
      <c r="N315" s="817"/>
      <c r="O315" s="817"/>
      <c r="P315" s="817"/>
      <c r="Q315" s="817"/>
      <c r="R315" s="817"/>
      <c r="S315" s="817"/>
      <c r="T315" s="817"/>
      <c r="U315" s="817"/>
      <c r="V315" s="817"/>
      <c r="W315" s="817"/>
      <c r="X315" s="817"/>
      <c r="Y315" s="817"/>
      <c r="Z315" s="817"/>
      <c r="AA315" s="817"/>
      <c r="AB315" s="817"/>
      <c r="AC315" s="817"/>
      <c r="AD315" s="817"/>
      <c r="AE315" s="817"/>
      <c r="AF315" s="817"/>
      <c r="AG315" s="817"/>
      <c r="AH315" s="817"/>
      <c r="AI315" s="817"/>
      <c r="AJ315" s="817"/>
      <c r="AK315" s="254"/>
      <c r="AL315" s="249"/>
      <c r="AM315" s="249"/>
      <c r="AN315" s="426" t="e">
        <f>#REF!</f>
        <v>#REF!</v>
      </c>
      <c r="AO315" s="284"/>
      <c r="AP315" s="284"/>
      <c r="AQ315" s="284"/>
      <c r="AR315" s="284"/>
      <c r="AS315" s="284"/>
      <c r="AT315" s="284"/>
      <c r="AU315" s="284"/>
      <c r="AV315" s="776">
        <f>SUM(AV316:AZ316)</f>
        <v>0</v>
      </c>
      <c r="AW315" s="776"/>
      <c r="AX315" s="776"/>
      <c r="AY315" s="776"/>
      <c r="AZ315" s="776"/>
      <c r="BA315" s="776">
        <f>SUM(BA316:BE316)</f>
        <v>0</v>
      </c>
      <c r="BB315" s="776"/>
      <c r="BC315" s="776"/>
      <c r="BD315" s="776"/>
      <c r="BE315" s="776"/>
      <c r="BF315" s="776">
        <f>SUM(BF316:BJ316)</f>
        <v>0</v>
      </c>
      <c r="BG315" s="776"/>
      <c r="BH315" s="776"/>
      <c r="BI315" s="776"/>
      <c r="BJ315" s="776"/>
      <c r="BK315" s="776">
        <f>SUM(BK316:BO316)</f>
        <v>0</v>
      </c>
      <c r="BL315" s="776"/>
      <c r="BM315" s="776"/>
      <c r="BN315" s="776"/>
      <c r="BO315" s="776"/>
      <c r="BP315" s="776">
        <f>SUM(BP316:BT316)</f>
        <v>0</v>
      </c>
      <c r="BQ315" s="776"/>
      <c r="BR315" s="776"/>
      <c r="BS315" s="776"/>
      <c r="BT315" s="776"/>
      <c r="BU315" s="325"/>
      <c r="BV315" s="255"/>
      <c r="BW315" s="255"/>
    </row>
    <row r="316" spans="1:75" s="252" customFormat="1" ht="19.5" customHeight="1">
      <c r="A316" s="249"/>
      <c r="B316" s="249"/>
      <c r="C316" s="327" t="s">
        <v>88</v>
      </c>
      <c r="D316" s="285"/>
      <c r="E316" s="285"/>
      <c r="F316" s="285"/>
      <c r="G316" s="285"/>
      <c r="H316" s="285"/>
      <c r="I316" s="285"/>
      <c r="J316" s="363"/>
      <c r="K316" s="818"/>
      <c r="L316" s="818"/>
      <c r="M316" s="818"/>
      <c r="N316" s="818"/>
      <c r="O316" s="818"/>
      <c r="P316" s="818"/>
      <c r="Q316" s="818"/>
      <c r="R316" s="818"/>
      <c r="S316" s="818"/>
      <c r="T316" s="818"/>
      <c r="U316" s="818"/>
      <c r="V316" s="818"/>
      <c r="W316" s="818"/>
      <c r="X316" s="818"/>
      <c r="Y316" s="818"/>
      <c r="Z316" s="818"/>
      <c r="AA316" s="818"/>
      <c r="AB316" s="818"/>
      <c r="AC316" s="818"/>
      <c r="AD316" s="818"/>
      <c r="AE316" s="818"/>
      <c r="AF316" s="821"/>
      <c r="AG316" s="821"/>
      <c r="AH316" s="821"/>
      <c r="AI316" s="821"/>
      <c r="AJ316" s="821"/>
      <c r="AK316" s="254"/>
      <c r="AL316" s="249"/>
      <c r="AM316" s="249"/>
      <c r="AN316" s="331" t="e">
        <f>#REF!</f>
        <v>#REF!</v>
      </c>
      <c r="AO316" s="284"/>
      <c r="AP316" s="284"/>
      <c r="AQ316" s="284"/>
      <c r="AR316" s="284"/>
      <c r="AS316" s="284"/>
      <c r="AT316" s="284"/>
      <c r="AU316" s="284"/>
      <c r="AV316" s="778"/>
      <c r="AW316" s="778"/>
      <c r="AX316" s="778"/>
      <c r="AY316" s="778"/>
      <c r="AZ316" s="778"/>
      <c r="BA316" s="778"/>
      <c r="BB316" s="778"/>
      <c r="BC316" s="778"/>
      <c r="BD316" s="778"/>
      <c r="BE316" s="778"/>
      <c r="BF316" s="778"/>
      <c r="BG316" s="778"/>
      <c r="BH316" s="778"/>
      <c r="BI316" s="778"/>
      <c r="BJ316" s="778"/>
      <c r="BK316" s="778"/>
      <c r="BL316" s="778"/>
      <c r="BM316" s="778"/>
      <c r="BN316" s="778"/>
      <c r="BO316" s="778"/>
      <c r="BP316" s="779">
        <f>SUM(AV316:BO316)</f>
        <v>0</v>
      </c>
      <c r="BQ316" s="779"/>
      <c r="BR316" s="779"/>
      <c r="BS316" s="779"/>
      <c r="BT316" s="779"/>
      <c r="BU316" s="333"/>
      <c r="BV316" s="255"/>
      <c r="BW316" s="255"/>
    </row>
    <row r="317" spans="1:75" s="252" customFormat="1" ht="19.5" customHeight="1">
      <c r="A317" s="249"/>
      <c r="B317" s="249"/>
      <c r="C317" s="327" t="s">
        <v>89</v>
      </c>
      <c r="D317" s="285"/>
      <c r="E317" s="285"/>
      <c r="F317" s="285"/>
      <c r="G317" s="285"/>
      <c r="H317" s="285"/>
      <c r="I317" s="285"/>
      <c r="J317" s="363"/>
      <c r="K317" s="818"/>
      <c r="L317" s="818"/>
      <c r="M317" s="818"/>
      <c r="N317" s="818"/>
      <c r="O317" s="818"/>
      <c r="P317" s="818"/>
      <c r="Q317" s="818"/>
      <c r="R317" s="818"/>
      <c r="S317" s="818"/>
      <c r="T317" s="818"/>
      <c r="U317" s="818"/>
      <c r="V317" s="818"/>
      <c r="W317" s="818"/>
      <c r="X317" s="818"/>
      <c r="Y317" s="818"/>
      <c r="Z317" s="818"/>
      <c r="AA317" s="818"/>
      <c r="AB317" s="818"/>
      <c r="AC317" s="818"/>
      <c r="AD317" s="818"/>
      <c r="AE317" s="818"/>
      <c r="AF317" s="821"/>
      <c r="AG317" s="821"/>
      <c r="AH317" s="821"/>
      <c r="AI317" s="821"/>
      <c r="AJ317" s="821"/>
      <c r="AK317" s="254"/>
      <c r="AL317" s="249"/>
      <c r="AM317" s="249"/>
      <c r="AN317" s="331"/>
      <c r="AO317" s="284"/>
      <c r="AP317" s="284"/>
      <c r="AQ317" s="284"/>
      <c r="AR317" s="284"/>
      <c r="AS317" s="284"/>
      <c r="AT317" s="284"/>
      <c r="AU317" s="284"/>
      <c r="AV317" s="332"/>
      <c r="AW317" s="332"/>
      <c r="AX317" s="332"/>
      <c r="AY317" s="332"/>
      <c r="AZ317" s="332"/>
      <c r="BA317" s="332"/>
      <c r="BB317" s="332"/>
      <c r="BC317" s="332"/>
      <c r="BD317" s="332"/>
      <c r="BE317" s="332"/>
      <c r="BF317" s="332"/>
      <c r="BG317" s="332"/>
      <c r="BH317" s="332"/>
      <c r="BI317" s="332"/>
      <c r="BJ317" s="332"/>
      <c r="BK317" s="332"/>
      <c r="BL317" s="332"/>
      <c r="BM317" s="332"/>
      <c r="BN317" s="332"/>
      <c r="BO317" s="332"/>
      <c r="BP317" s="333"/>
      <c r="BQ317" s="333"/>
      <c r="BR317" s="333"/>
      <c r="BS317" s="333"/>
      <c r="BT317" s="333"/>
      <c r="BU317" s="333"/>
      <c r="BV317" s="255"/>
      <c r="BW317" s="255"/>
    </row>
    <row r="318" spans="1:75" s="252" customFormat="1" ht="19.5" customHeight="1">
      <c r="A318" s="249"/>
      <c r="B318" s="249"/>
      <c r="C318" s="425" t="s">
        <v>91</v>
      </c>
      <c r="D318" s="285"/>
      <c r="E318" s="285"/>
      <c r="F318" s="285"/>
      <c r="G318" s="285"/>
      <c r="H318" s="285"/>
      <c r="I318" s="285"/>
      <c r="J318" s="363"/>
      <c r="K318" s="813">
        <f>K309+K310-K315</f>
        <v>0</v>
      </c>
      <c r="L318" s="813"/>
      <c r="M318" s="813"/>
      <c r="N318" s="813"/>
      <c r="O318" s="813"/>
      <c r="P318" s="813">
        <f>P309+P310-P315</f>
        <v>0</v>
      </c>
      <c r="Q318" s="813"/>
      <c r="R318" s="813"/>
      <c r="S318" s="813"/>
      <c r="T318" s="813"/>
      <c r="U318" s="813">
        <f>U309+U310-U315</f>
        <v>0</v>
      </c>
      <c r="V318" s="813"/>
      <c r="W318" s="813"/>
      <c r="X318" s="813"/>
      <c r="Y318" s="813"/>
      <c r="Z318" s="813">
        <f>Z309+Z310-Z315</f>
        <v>39000000</v>
      </c>
      <c r="AA318" s="813"/>
      <c r="AB318" s="813"/>
      <c r="AC318" s="813"/>
      <c r="AD318" s="813"/>
      <c r="AE318" s="813"/>
      <c r="AF318" s="813">
        <f>AF309+AF310-AF315</f>
        <v>39000000</v>
      </c>
      <c r="AG318" s="813"/>
      <c r="AH318" s="813"/>
      <c r="AI318" s="813"/>
      <c r="AJ318" s="813"/>
      <c r="AK318" s="254"/>
      <c r="AL318" s="249"/>
      <c r="AM318" s="249"/>
      <c r="AN318" s="426" t="e">
        <f>#REF!</f>
        <v>#REF!</v>
      </c>
      <c r="AO318" s="284"/>
      <c r="AP318" s="284"/>
      <c r="AQ318" s="284"/>
      <c r="AR318" s="284"/>
      <c r="AS318" s="284"/>
      <c r="AT318" s="284"/>
      <c r="AU318" s="284"/>
      <c r="AV318" s="822">
        <f>AV309+AV310-AV315</f>
        <v>0</v>
      </c>
      <c r="AW318" s="822"/>
      <c r="AX318" s="822"/>
      <c r="AY318" s="822"/>
      <c r="AZ318" s="822"/>
      <c r="BA318" s="822">
        <f>BA309+BA310-BA315</f>
        <v>0</v>
      </c>
      <c r="BB318" s="822"/>
      <c r="BC318" s="822"/>
      <c r="BD318" s="822"/>
      <c r="BE318" s="822"/>
      <c r="BF318" s="822">
        <f>BF309+BF310-BF315</f>
        <v>0</v>
      </c>
      <c r="BG318" s="822"/>
      <c r="BH318" s="822"/>
      <c r="BI318" s="822"/>
      <c r="BJ318" s="822"/>
      <c r="BK318" s="822">
        <f>BK309+BK310-BK315</f>
        <v>0</v>
      </c>
      <c r="BL318" s="822"/>
      <c r="BM318" s="822"/>
      <c r="BN318" s="822"/>
      <c r="BO318" s="822"/>
      <c r="BP318" s="822">
        <f>BP309+BP310-BP315</f>
        <v>0</v>
      </c>
      <c r="BQ318" s="822"/>
      <c r="BR318" s="822"/>
      <c r="BS318" s="822"/>
      <c r="BT318" s="822"/>
      <c r="BU318" s="366"/>
      <c r="BV318" s="268"/>
      <c r="BW318" s="255"/>
    </row>
    <row r="319" spans="1:75" s="252" customFormat="1" ht="19.5" customHeight="1">
      <c r="A319" s="249"/>
      <c r="B319" s="249"/>
      <c r="C319" s="423" t="s">
        <v>93</v>
      </c>
      <c r="D319" s="314"/>
      <c r="E319" s="314"/>
      <c r="F319" s="314"/>
      <c r="G319" s="314"/>
      <c r="H319" s="314"/>
      <c r="I319" s="314"/>
      <c r="J319" s="362"/>
      <c r="K319" s="811"/>
      <c r="L319" s="811"/>
      <c r="M319" s="811"/>
      <c r="N319" s="811"/>
      <c r="O319" s="811"/>
      <c r="P319" s="811"/>
      <c r="Q319" s="811"/>
      <c r="R319" s="811"/>
      <c r="S319" s="811"/>
      <c r="T319" s="811"/>
      <c r="U319" s="811"/>
      <c r="V319" s="811"/>
      <c r="W319" s="811"/>
      <c r="X319" s="811"/>
      <c r="Y319" s="811"/>
      <c r="Z319" s="811"/>
      <c r="AA319" s="811"/>
      <c r="AB319" s="811"/>
      <c r="AC319" s="811"/>
      <c r="AD319" s="811"/>
      <c r="AE319" s="811"/>
      <c r="AF319" s="823"/>
      <c r="AG319" s="766"/>
      <c r="AH319" s="766"/>
      <c r="AI319" s="766"/>
      <c r="AJ319" s="824"/>
      <c r="AK319" s="254"/>
      <c r="AL319" s="249"/>
      <c r="AM319" s="249"/>
      <c r="AN319" s="424" t="s">
        <v>131</v>
      </c>
      <c r="AO319" s="314"/>
      <c r="AP319" s="314"/>
      <c r="AQ319" s="314"/>
      <c r="AR319" s="314"/>
      <c r="AS319" s="314"/>
      <c r="AT319" s="314"/>
      <c r="AU319" s="314"/>
      <c r="AV319" s="765"/>
      <c r="AW319" s="765"/>
      <c r="AX319" s="765"/>
      <c r="AY319" s="765"/>
      <c r="AZ319" s="765"/>
      <c r="BA319" s="765"/>
      <c r="BB319" s="765"/>
      <c r="BC319" s="765"/>
      <c r="BD319" s="765"/>
      <c r="BE319" s="765"/>
      <c r="BF319" s="765"/>
      <c r="BG319" s="765"/>
      <c r="BH319" s="765"/>
      <c r="BI319" s="765"/>
      <c r="BJ319" s="765"/>
      <c r="BK319" s="765"/>
      <c r="BL319" s="765"/>
      <c r="BM319" s="765"/>
      <c r="BN319" s="765"/>
      <c r="BO319" s="765"/>
      <c r="BP319" s="766"/>
      <c r="BQ319" s="766"/>
      <c r="BR319" s="766"/>
      <c r="BS319" s="766"/>
      <c r="BT319" s="766"/>
      <c r="BU319" s="321"/>
      <c r="BV319" s="255"/>
      <c r="BW319" s="255"/>
    </row>
    <row r="320" spans="1:75" s="252" customFormat="1" ht="19.5" customHeight="1">
      <c r="A320" s="249"/>
      <c r="B320" s="249"/>
      <c r="C320" s="347" t="s">
        <v>74</v>
      </c>
      <c r="D320" s="285"/>
      <c r="E320" s="285"/>
      <c r="F320" s="285"/>
      <c r="G320" s="285"/>
      <c r="H320" s="285"/>
      <c r="I320" s="285"/>
      <c r="J320" s="363"/>
      <c r="K320" s="813"/>
      <c r="L320" s="813"/>
      <c r="M320" s="813"/>
      <c r="N320" s="813"/>
      <c r="O320" s="813"/>
      <c r="P320" s="813"/>
      <c r="Q320" s="813"/>
      <c r="R320" s="813"/>
      <c r="S320" s="813"/>
      <c r="T320" s="813"/>
      <c r="U320" s="813"/>
      <c r="V320" s="813"/>
      <c r="W320" s="813"/>
      <c r="X320" s="813"/>
      <c r="Y320" s="813"/>
      <c r="Z320" s="825">
        <v>6500004</v>
      </c>
      <c r="AA320" s="825"/>
      <c r="AB320" s="825"/>
      <c r="AC320" s="825"/>
      <c r="AD320" s="825"/>
      <c r="AE320" s="825"/>
      <c r="AF320" s="826">
        <f>SUM(J320:AE320)</f>
        <v>6500004</v>
      </c>
      <c r="AG320" s="827"/>
      <c r="AH320" s="827"/>
      <c r="AI320" s="827"/>
      <c r="AJ320" s="828"/>
      <c r="AK320" s="254"/>
      <c r="AL320" s="249"/>
      <c r="AM320" s="249"/>
      <c r="AN320" s="348" t="e">
        <f>#REF!</f>
        <v>#REF!</v>
      </c>
      <c r="AO320" s="284"/>
      <c r="AP320" s="284"/>
      <c r="AQ320" s="284"/>
      <c r="AR320" s="284"/>
      <c r="AS320" s="284"/>
      <c r="AT320" s="284"/>
      <c r="AU320" s="284"/>
      <c r="AV320" s="822"/>
      <c r="AW320" s="822"/>
      <c r="AX320" s="822"/>
      <c r="AY320" s="822"/>
      <c r="AZ320" s="822"/>
      <c r="BA320" s="822"/>
      <c r="BB320" s="822"/>
      <c r="BC320" s="822"/>
      <c r="BD320" s="822"/>
      <c r="BE320" s="822"/>
      <c r="BF320" s="822"/>
      <c r="BG320" s="822"/>
      <c r="BH320" s="822"/>
      <c r="BI320" s="822"/>
      <c r="BJ320" s="822"/>
      <c r="BK320" s="822"/>
      <c r="BL320" s="822"/>
      <c r="BM320" s="822"/>
      <c r="BN320" s="822"/>
      <c r="BO320" s="822"/>
      <c r="BP320" s="816">
        <f>SUM(AU320:BO320)</f>
        <v>0</v>
      </c>
      <c r="BQ320" s="816"/>
      <c r="BR320" s="816"/>
      <c r="BS320" s="816"/>
      <c r="BT320" s="816"/>
      <c r="BU320" s="365"/>
      <c r="BV320" s="359"/>
      <c r="BW320" s="335"/>
    </row>
    <row r="321" spans="3:73" ht="19.5" customHeight="1">
      <c r="C321" s="347" t="s">
        <v>76</v>
      </c>
      <c r="D321" s="285"/>
      <c r="E321" s="285"/>
      <c r="F321" s="285"/>
      <c r="G321" s="285"/>
      <c r="H321" s="285"/>
      <c r="I321" s="285"/>
      <c r="J321" s="363"/>
      <c r="K321" s="817">
        <f>SUM(K322:O323)</f>
        <v>0</v>
      </c>
      <c r="L321" s="817"/>
      <c r="M321" s="817"/>
      <c r="N321" s="817"/>
      <c r="O321" s="817"/>
      <c r="P321" s="817">
        <f>SUM(P322:T323)</f>
        <v>0</v>
      </c>
      <c r="Q321" s="817"/>
      <c r="R321" s="817"/>
      <c r="S321" s="817"/>
      <c r="T321" s="817"/>
      <c r="U321" s="817">
        <f>SUM(U322:Y323)</f>
        <v>0</v>
      </c>
      <c r="V321" s="817"/>
      <c r="W321" s="817"/>
      <c r="X321" s="817"/>
      <c r="Y321" s="817"/>
      <c r="Z321" s="817">
        <v>975000</v>
      </c>
      <c r="AA321" s="817"/>
      <c r="AB321" s="817"/>
      <c r="AC321" s="817"/>
      <c r="AD321" s="817"/>
      <c r="AE321" s="817"/>
      <c r="AF321" s="817">
        <f>SUM(AF322:AJ323)</f>
        <v>975000</v>
      </c>
      <c r="AG321" s="817"/>
      <c r="AH321" s="817"/>
      <c r="AI321" s="817"/>
      <c r="AJ321" s="817"/>
      <c r="AN321" s="348" t="s">
        <v>132</v>
      </c>
      <c r="AO321" s="284"/>
      <c r="AP321" s="284"/>
      <c r="AQ321" s="284"/>
      <c r="AR321" s="284"/>
      <c r="AS321" s="284"/>
      <c r="AT321" s="284"/>
      <c r="AU321" s="284"/>
      <c r="AV321" s="776"/>
      <c r="AW321" s="776"/>
      <c r="AX321" s="776"/>
      <c r="AY321" s="776"/>
      <c r="AZ321" s="776"/>
      <c r="BA321" s="776"/>
      <c r="BB321" s="776"/>
      <c r="BC321" s="776"/>
      <c r="BD321" s="776"/>
      <c r="BE321" s="776"/>
      <c r="BF321" s="776"/>
      <c r="BG321" s="776"/>
      <c r="BH321" s="776"/>
      <c r="BI321" s="776"/>
      <c r="BJ321" s="776"/>
      <c r="BK321" s="776"/>
      <c r="BL321" s="776"/>
      <c r="BM321" s="776"/>
      <c r="BN321" s="776"/>
      <c r="BO321" s="776"/>
      <c r="BP321" s="816">
        <f>SUM(AU321:BO321)</f>
        <v>0</v>
      </c>
      <c r="BQ321" s="816"/>
      <c r="BR321" s="816"/>
      <c r="BS321" s="816"/>
      <c r="BT321" s="816"/>
      <c r="BU321" s="365"/>
    </row>
    <row r="322" spans="3:73" ht="19.5" customHeight="1">
      <c r="C322" s="327" t="s">
        <v>133</v>
      </c>
      <c r="D322" s="285"/>
      <c r="E322" s="285"/>
      <c r="F322" s="285"/>
      <c r="G322" s="285"/>
      <c r="H322" s="285"/>
      <c r="I322" s="285"/>
      <c r="J322" s="363"/>
      <c r="K322" s="818"/>
      <c r="L322" s="818"/>
      <c r="M322" s="818"/>
      <c r="N322" s="818"/>
      <c r="O322" s="818"/>
      <c r="P322" s="818"/>
      <c r="Q322" s="818"/>
      <c r="R322" s="818"/>
      <c r="S322" s="818"/>
      <c r="T322" s="818"/>
      <c r="U322" s="818"/>
      <c r="V322" s="818"/>
      <c r="W322" s="818"/>
      <c r="X322" s="818"/>
      <c r="Y322" s="818"/>
      <c r="Z322" s="829">
        <v>975000</v>
      </c>
      <c r="AA322" s="829"/>
      <c r="AB322" s="829"/>
      <c r="AC322" s="829"/>
      <c r="AD322" s="829"/>
      <c r="AE322" s="829"/>
      <c r="AF322" s="817">
        <f>SUM(K322:AE322)</f>
        <v>975000</v>
      </c>
      <c r="AG322" s="817"/>
      <c r="AH322" s="817"/>
      <c r="AI322" s="817"/>
      <c r="AJ322" s="817"/>
      <c r="AN322" s="348"/>
      <c r="AO322" s="284"/>
      <c r="AP322" s="284"/>
      <c r="AQ322" s="284"/>
      <c r="AR322" s="284"/>
      <c r="AS322" s="284"/>
      <c r="AT322" s="284"/>
      <c r="AU322" s="284"/>
      <c r="AV322" s="325"/>
      <c r="AW322" s="325"/>
      <c r="AX322" s="325"/>
      <c r="AY322" s="325"/>
      <c r="AZ322" s="325"/>
      <c r="BA322" s="325"/>
      <c r="BB322" s="325"/>
      <c r="BC322" s="325"/>
      <c r="BD322" s="325"/>
      <c r="BE322" s="325"/>
      <c r="BF322" s="325"/>
      <c r="BG322" s="325"/>
      <c r="BH322" s="325"/>
      <c r="BI322" s="325"/>
      <c r="BJ322" s="325"/>
      <c r="BK322" s="325"/>
      <c r="BL322" s="325"/>
      <c r="BM322" s="325"/>
      <c r="BN322" s="325"/>
      <c r="BO322" s="325"/>
      <c r="BP322" s="365"/>
      <c r="BQ322" s="365"/>
      <c r="BR322" s="365"/>
      <c r="BS322" s="365"/>
      <c r="BT322" s="365"/>
      <c r="BU322" s="365"/>
    </row>
    <row r="323" spans="3:73" ht="19.5" customHeight="1" hidden="1">
      <c r="C323" s="327" t="s">
        <v>97</v>
      </c>
      <c r="D323" s="285"/>
      <c r="E323" s="285"/>
      <c r="F323" s="285"/>
      <c r="G323" s="285"/>
      <c r="H323" s="285"/>
      <c r="I323" s="285"/>
      <c r="J323" s="363"/>
      <c r="K323" s="818"/>
      <c r="L323" s="818"/>
      <c r="M323" s="818"/>
      <c r="N323" s="818"/>
      <c r="O323" s="818"/>
      <c r="P323" s="818"/>
      <c r="Q323" s="818"/>
      <c r="R323" s="818"/>
      <c r="S323" s="818"/>
      <c r="T323" s="818"/>
      <c r="U323" s="830"/>
      <c r="V323" s="830"/>
      <c r="W323" s="830"/>
      <c r="X323" s="830"/>
      <c r="Y323" s="830"/>
      <c r="Z323" s="830"/>
      <c r="AA323" s="830"/>
      <c r="AB323" s="830"/>
      <c r="AC323" s="830"/>
      <c r="AD323" s="830"/>
      <c r="AE323" s="830"/>
      <c r="AF323" s="831"/>
      <c r="AG323" s="831"/>
      <c r="AH323" s="831"/>
      <c r="AI323" s="831"/>
      <c r="AJ323" s="831"/>
      <c r="AN323" s="348"/>
      <c r="AO323" s="284"/>
      <c r="AP323" s="284"/>
      <c r="AQ323" s="284"/>
      <c r="AR323" s="284"/>
      <c r="AS323" s="284"/>
      <c r="AT323" s="284"/>
      <c r="AU323" s="284"/>
      <c r="AV323" s="325"/>
      <c r="AW323" s="325"/>
      <c r="AX323" s="325"/>
      <c r="AY323" s="325"/>
      <c r="AZ323" s="325"/>
      <c r="BA323" s="325"/>
      <c r="BB323" s="325"/>
      <c r="BC323" s="325"/>
      <c r="BD323" s="325"/>
      <c r="BE323" s="325"/>
      <c r="BF323" s="325"/>
      <c r="BG323" s="325"/>
      <c r="BH323" s="325"/>
      <c r="BI323" s="325"/>
      <c r="BJ323" s="325"/>
      <c r="BK323" s="325"/>
      <c r="BL323" s="325"/>
      <c r="BM323" s="325"/>
      <c r="BN323" s="325"/>
      <c r="BO323" s="325"/>
      <c r="BP323" s="365"/>
      <c r="BQ323" s="365"/>
      <c r="BR323" s="365"/>
      <c r="BS323" s="365"/>
      <c r="BT323" s="365"/>
      <c r="BU323" s="365"/>
    </row>
    <row r="324" spans="3:73" ht="19.5" customHeight="1">
      <c r="C324" s="347" t="s">
        <v>134</v>
      </c>
      <c r="D324" s="285"/>
      <c r="E324" s="285"/>
      <c r="F324" s="285"/>
      <c r="G324" s="285"/>
      <c r="H324" s="285"/>
      <c r="I324" s="285"/>
      <c r="J324" s="363"/>
      <c r="K324" s="817"/>
      <c r="L324" s="817"/>
      <c r="M324" s="817"/>
      <c r="N324" s="817"/>
      <c r="O324" s="817"/>
      <c r="P324" s="817"/>
      <c r="Q324" s="817"/>
      <c r="R324" s="817"/>
      <c r="S324" s="817"/>
      <c r="T324" s="817"/>
      <c r="U324" s="832"/>
      <c r="V324" s="832"/>
      <c r="W324" s="832"/>
      <c r="X324" s="832"/>
      <c r="Y324" s="832"/>
      <c r="Z324" s="832"/>
      <c r="AA324" s="832"/>
      <c r="AB324" s="832"/>
      <c r="AC324" s="832"/>
      <c r="AD324" s="832"/>
      <c r="AE324" s="832"/>
      <c r="AF324" s="832"/>
      <c r="AG324" s="832"/>
      <c r="AH324" s="832"/>
      <c r="AI324" s="832"/>
      <c r="AJ324" s="832"/>
      <c r="AN324" s="348" t="e">
        <f>#REF!</f>
        <v>#REF!</v>
      </c>
      <c r="AO324" s="284"/>
      <c r="AP324" s="284"/>
      <c r="AQ324" s="284"/>
      <c r="AR324" s="284"/>
      <c r="AS324" s="284"/>
      <c r="AT324" s="284"/>
      <c r="AU324" s="284"/>
      <c r="AV324" s="776">
        <f>SUBTOTAL(9,AV325:AZ326)</f>
        <v>0</v>
      </c>
      <c r="AW324" s="776"/>
      <c r="AX324" s="776"/>
      <c r="AY324" s="776"/>
      <c r="AZ324" s="776"/>
      <c r="BA324" s="776">
        <f>SUBTOTAL(9,BA325:BE326)</f>
        <v>0</v>
      </c>
      <c r="BB324" s="776"/>
      <c r="BC324" s="776"/>
      <c r="BD324" s="776"/>
      <c r="BE324" s="776"/>
      <c r="BF324" s="776">
        <f>SUBTOTAL(9,BF325:BJ326)</f>
        <v>0</v>
      </c>
      <c r="BG324" s="776"/>
      <c r="BH324" s="776"/>
      <c r="BI324" s="776"/>
      <c r="BJ324" s="776"/>
      <c r="BK324" s="776">
        <f>SUBTOTAL(9,BK325:BO326)</f>
        <v>0</v>
      </c>
      <c r="BL324" s="776"/>
      <c r="BM324" s="776"/>
      <c r="BN324" s="776"/>
      <c r="BO324" s="776"/>
      <c r="BP324" s="776">
        <f>SUBTOTAL(9,BP325:BT326)</f>
        <v>0</v>
      </c>
      <c r="BQ324" s="776"/>
      <c r="BR324" s="776"/>
      <c r="BS324" s="776"/>
      <c r="BT324" s="776"/>
      <c r="BU324" s="325"/>
    </row>
    <row r="325" spans="3:73" ht="19.5" customHeight="1">
      <c r="C325" s="327" t="s">
        <v>88</v>
      </c>
      <c r="D325" s="285"/>
      <c r="E325" s="285"/>
      <c r="F325" s="285"/>
      <c r="G325" s="285"/>
      <c r="H325" s="285"/>
      <c r="I325" s="285"/>
      <c r="J325" s="363"/>
      <c r="K325" s="818"/>
      <c r="L325" s="818"/>
      <c r="M325" s="818"/>
      <c r="N325" s="818"/>
      <c r="O325" s="818"/>
      <c r="P325" s="818"/>
      <c r="Q325" s="818"/>
      <c r="R325" s="818"/>
      <c r="S325" s="818"/>
      <c r="T325" s="818"/>
      <c r="U325" s="830"/>
      <c r="V325" s="830"/>
      <c r="W325" s="830"/>
      <c r="X325" s="830"/>
      <c r="Y325" s="830"/>
      <c r="Z325" s="830">
        <f>'[2]TMTSCĐ'!$G$212</f>
        <v>0</v>
      </c>
      <c r="AA325" s="830"/>
      <c r="AB325" s="830"/>
      <c r="AC325" s="830"/>
      <c r="AD325" s="830"/>
      <c r="AE325" s="830"/>
      <c r="AF325" s="831"/>
      <c r="AG325" s="831"/>
      <c r="AH325" s="831"/>
      <c r="AI325" s="831"/>
      <c r="AJ325" s="831"/>
      <c r="AN325" s="331" t="e">
        <f>AN316</f>
        <v>#REF!</v>
      </c>
      <c r="AO325" s="284"/>
      <c r="AP325" s="284"/>
      <c r="AQ325" s="284"/>
      <c r="AR325" s="284"/>
      <c r="AS325" s="284"/>
      <c r="AT325" s="284"/>
      <c r="AU325" s="284"/>
      <c r="AV325" s="778"/>
      <c r="AW325" s="778"/>
      <c r="AX325" s="778"/>
      <c r="AY325" s="778"/>
      <c r="AZ325" s="778"/>
      <c r="BA325" s="778"/>
      <c r="BB325" s="778"/>
      <c r="BC325" s="778"/>
      <c r="BD325" s="778"/>
      <c r="BE325" s="778"/>
      <c r="BF325" s="778"/>
      <c r="BG325" s="778"/>
      <c r="BH325" s="778"/>
      <c r="BI325" s="778"/>
      <c r="BJ325" s="778"/>
      <c r="BK325" s="778"/>
      <c r="BL325" s="778"/>
      <c r="BM325" s="778"/>
      <c r="BN325" s="778"/>
      <c r="BO325" s="778"/>
      <c r="BP325" s="789"/>
      <c r="BQ325" s="789"/>
      <c r="BR325" s="789"/>
      <c r="BS325" s="789"/>
      <c r="BT325" s="789"/>
      <c r="BU325" s="350"/>
    </row>
    <row r="326" spans="3:73" ht="19.5" customHeight="1">
      <c r="C326" s="327" t="s">
        <v>89</v>
      </c>
      <c r="D326" s="285"/>
      <c r="E326" s="285"/>
      <c r="F326" s="285"/>
      <c r="G326" s="285"/>
      <c r="H326" s="285"/>
      <c r="I326" s="285"/>
      <c r="J326" s="363"/>
      <c r="K326" s="818"/>
      <c r="L326" s="818"/>
      <c r="M326" s="818"/>
      <c r="N326" s="818"/>
      <c r="O326" s="818"/>
      <c r="P326" s="818"/>
      <c r="Q326" s="818"/>
      <c r="R326" s="818"/>
      <c r="S326" s="818"/>
      <c r="T326" s="818"/>
      <c r="U326" s="830"/>
      <c r="V326" s="830"/>
      <c r="W326" s="830"/>
      <c r="X326" s="830"/>
      <c r="Y326" s="830"/>
      <c r="Z326" s="830"/>
      <c r="AA326" s="830"/>
      <c r="AB326" s="830"/>
      <c r="AC326" s="830"/>
      <c r="AD326" s="830"/>
      <c r="AE326" s="830"/>
      <c r="AF326" s="831"/>
      <c r="AG326" s="831"/>
      <c r="AH326" s="831"/>
      <c r="AI326" s="831"/>
      <c r="AJ326" s="831"/>
      <c r="AN326" s="331" t="s">
        <v>33</v>
      </c>
      <c r="AO326" s="284"/>
      <c r="AP326" s="284"/>
      <c r="AQ326" s="284"/>
      <c r="AR326" s="284"/>
      <c r="AS326" s="284"/>
      <c r="AT326" s="284"/>
      <c r="AU326" s="284"/>
      <c r="AV326" s="778"/>
      <c r="AW326" s="778"/>
      <c r="AX326" s="778"/>
      <c r="AY326" s="778"/>
      <c r="AZ326" s="778"/>
      <c r="BA326" s="778"/>
      <c r="BB326" s="778"/>
      <c r="BC326" s="778"/>
      <c r="BD326" s="778"/>
      <c r="BE326" s="778"/>
      <c r="BF326" s="778"/>
      <c r="BG326" s="778"/>
      <c r="BH326" s="778"/>
      <c r="BI326" s="778"/>
      <c r="BJ326" s="778"/>
      <c r="BK326" s="778"/>
      <c r="BL326" s="778"/>
      <c r="BM326" s="778"/>
      <c r="BN326" s="778"/>
      <c r="BO326" s="778"/>
      <c r="BP326" s="789"/>
      <c r="BQ326" s="789"/>
      <c r="BR326" s="789"/>
      <c r="BS326" s="789"/>
      <c r="BT326" s="789"/>
      <c r="BU326" s="350"/>
    </row>
    <row r="327" spans="3:75" ht="19.5" customHeight="1">
      <c r="C327" s="347" t="s">
        <v>135</v>
      </c>
      <c r="D327" s="285"/>
      <c r="E327" s="285"/>
      <c r="F327" s="285"/>
      <c r="G327" s="285"/>
      <c r="H327" s="285"/>
      <c r="I327" s="285"/>
      <c r="J327" s="363"/>
      <c r="K327" s="833">
        <f>K320+K321-K324</f>
        <v>0</v>
      </c>
      <c r="L327" s="833"/>
      <c r="M327" s="833"/>
      <c r="N327" s="833"/>
      <c r="O327" s="833"/>
      <c r="P327" s="833">
        <f>P320+P321-P324</f>
        <v>0</v>
      </c>
      <c r="Q327" s="833"/>
      <c r="R327" s="833"/>
      <c r="S327" s="833"/>
      <c r="T327" s="833"/>
      <c r="U327" s="833">
        <f>U320+U321-U324</f>
        <v>0</v>
      </c>
      <c r="V327" s="833"/>
      <c r="W327" s="833"/>
      <c r="X327" s="833"/>
      <c r="Y327" s="833"/>
      <c r="Z327" s="833">
        <f>Z320+Z321-Z324</f>
        <v>7475004</v>
      </c>
      <c r="AA327" s="833"/>
      <c r="AB327" s="833"/>
      <c r="AC327" s="833"/>
      <c r="AD327" s="833"/>
      <c r="AE327" s="833"/>
      <c r="AF327" s="814">
        <f>SUM(J327:AE327)</f>
        <v>7475004</v>
      </c>
      <c r="AG327" s="814"/>
      <c r="AH327" s="814"/>
      <c r="AI327" s="814"/>
      <c r="AJ327" s="814"/>
      <c r="AN327" s="351" t="e">
        <f>AN318</f>
        <v>#REF!</v>
      </c>
      <c r="AO327" s="284"/>
      <c r="AP327" s="284"/>
      <c r="AQ327" s="284"/>
      <c r="AR327" s="284"/>
      <c r="AS327" s="284"/>
      <c r="AT327" s="284"/>
      <c r="AU327" s="284"/>
      <c r="AV327" s="822">
        <f>AV320+AV321-AV324</f>
        <v>0</v>
      </c>
      <c r="AW327" s="822"/>
      <c r="AX327" s="822"/>
      <c r="AY327" s="822"/>
      <c r="AZ327" s="822"/>
      <c r="BA327" s="822">
        <f>BA320+BA321-BA324</f>
        <v>0</v>
      </c>
      <c r="BB327" s="822"/>
      <c r="BC327" s="822"/>
      <c r="BD327" s="822"/>
      <c r="BE327" s="822"/>
      <c r="BF327" s="822">
        <f>BF320+BF321-BF324</f>
        <v>0</v>
      </c>
      <c r="BG327" s="822"/>
      <c r="BH327" s="822"/>
      <c r="BI327" s="822"/>
      <c r="BJ327" s="822"/>
      <c r="BK327" s="822">
        <f>BK320+BK321-BK324</f>
        <v>0</v>
      </c>
      <c r="BL327" s="822"/>
      <c r="BM327" s="822"/>
      <c r="BN327" s="822"/>
      <c r="BO327" s="822"/>
      <c r="BP327" s="816">
        <f>SUM(AU327:BO327)</f>
        <v>0</v>
      </c>
      <c r="BQ327" s="816"/>
      <c r="BR327" s="816"/>
      <c r="BS327" s="816"/>
      <c r="BT327" s="816"/>
      <c r="BU327" s="365"/>
      <c r="BV327" s="359"/>
      <c r="BW327" s="335"/>
    </row>
    <row r="328" spans="3:73" ht="19.5" customHeight="1">
      <c r="C328" s="423" t="s">
        <v>98</v>
      </c>
      <c r="D328" s="314"/>
      <c r="E328" s="314"/>
      <c r="F328" s="314"/>
      <c r="G328" s="314"/>
      <c r="H328" s="314"/>
      <c r="I328" s="314"/>
      <c r="J328" s="362"/>
      <c r="K328" s="834"/>
      <c r="L328" s="834"/>
      <c r="M328" s="834"/>
      <c r="N328" s="834"/>
      <c r="O328" s="834"/>
      <c r="P328" s="834"/>
      <c r="Q328" s="834"/>
      <c r="R328" s="834"/>
      <c r="S328" s="834"/>
      <c r="T328" s="834"/>
      <c r="U328" s="834"/>
      <c r="V328" s="834"/>
      <c r="W328" s="834"/>
      <c r="X328" s="834"/>
      <c r="Y328" s="834"/>
      <c r="Z328" s="811"/>
      <c r="AA328" s="811"/>
      <c r="AB328" s="811"/>
      <c r="AC328" s="811"/>
      <c r="AD328" s="811"/>
      <c r="AE328" s="811"/>
      <c r="AF328" s="812"/>
      <c r="AG328" s="812"/>
      <c r="AH328" s="812"/>
      <c r="AI328" s="812"/>
      <c r="AJ328" s="812"/>
      <c r="AN328" s="424" t="e">
        <f>#REF!</f>
        <v>#REF!</v>
      </c>
      <c r="AO328" s="314"/>
      <c r="AP328" s="314"/>
      <c r="AQ328" s="314"/>
      <c r="AR328" s="314"/>
      <c r="AS328" s="314"/>
      <c r="AT328" s="314"/>
      <c r="AU328" s="314"/>
      <c r="AV328" s="765"/>
      <c r="AW328" s="765"/>
      <c r="AX328" s="765"/>
      <c r="AY328" s="765"/>
      <c r="AZ328" s="765"/>
      <c r="BA328" s="765"/>
      <c r="BB328" s="765"/>
      <c r="BC328" s="765"/>
      <c r="BD328" s="765"/>
      <c r="BE328" s="765"/>
      <c r="BF328" s="765"/>
      <c r="BG328" s="765"/>
      <c r="BH328" s="765"/>
      <c r="BI328" s="765"/>
      <c r="BJ328" s="765"/>
      <c r="BK328" s="765"/>
      <c r="BL328" s="765"/>
      <c r="BM328" s="765"/>
      <c r="BN328" s="765"/>
      <c r="BO328" s="765"/>
      <c r="BP328" s="766"/>
      <c r="BQ328" s="766"/>
      <c r="BR328" s="766"/>
      <c r="BS328" s="766"/>
      <c r="BT328" s="766"/>
      <c r="BU328" s="321"/>
    </row>
    <row r="329" spans="3:75" ht="19.5" customHeight="1">
      <c r="C329" s="425" t="s">
        <v>100</v>
      </c>
      <c r="D329" s="285"/>
      <c r="E329" s="285"/>
      <c r="F329" s="285"/>
      <c r="G329" s="285"/>
      <c r="H329" s="285"/>
      <c r="I329" s="285"/>
      <c r="J329" s="363"/>
      <c r="K329" s="813">
        <f>K309-K320</f>
        <v>0</v>
      </c>
      <c r="L329" s="813"/>
      <c r="M329" s="813"/>
      <c r="N329" s="813"/>
      <c r="O329" s="813"/>
      <c r="P329" s="813"/>
      <c r="Q329" s="813"/>
      <c r="R329" s="813"/>
      <c r="S329" s="813"/>
      <c r="T329" s="813"/>
      <c r="U329" s="813">
        <f>U309-U320</f>
        <v>0</v>
      </c>
      <c r="V329" s="813"/>
      <c r="W329" s="813"/>
      <c r="X329" s="813"/>
      <c r="Y329" s="813"/>
      <c r="Z329" s="835">
        <f>Z309-Z320</f>
        <v>32499996</v>
      </c>
      <c r="AA329" s="835"/>
      <c r="AB329" s="835"/>
      <c r="AC329" s="835"/>
      <c r="AD329" s="835"/>
      <c r="AE329" s="835"/>
      <c r="AF329" s="836">
        <f>AF309-AF320</f>
        <v>32499996</v>
      </c>
      <c r="AG329" s="836"/>
      <c r="AH329" s="836"/>
      <c r="AI329" s="836"/>
      <c r="AJ329" s="836"/>
      <c r="AN329" s="426" t="e">
        <f>#REF!</f>
        <v>#REF!</v>
      </c>
      <c r="AO329" s="284"/>
      <c r="AP329" s="284"/>
      <c r="AQ329" s="284"/>
      <c r="AR329" s="284"/>
      <c r="AS329" s="284"/>
      <c r="AT329" s="284"/>
      <c r="AU329" s="284"/>
      <c r="AV329" s="822">
        <f>AV309-AV320</f>
        <v>0</v>
      </c>
      <c r="AW329" s="822"/>
      <c r="AX329" s="822"/>
      <c r="AY329" s="822"/>
      <c r="AZ329" s="822"/>
      <c r="BA329" s="822">
        <f>BA309-BA320</f>
        <v>0</v>
      </c>
      <c r="BB329" s="822"/>
      <c r="BC329" s="822"/>
      <c r="BD329" s="822"/>
      <c r="BE329" s="822"/>
      <c r="BF329" s="822">
        <f>BF309-BF320</f>
        <v>0</v>
      </c>
      <c r="BG329" s="822"/>
      <c r="BH329" s="822"/>
      <c r="BI329" s="822"/>
      <c r="BJ329" s="822"/>
      <c r="BK329" s="822">
        <f>BK309-BK320</f>
        <v>0</v>
      </c>
      <c r="BL329" s="822"/>
      <c r="BM329" s="822"/>
      <c r="BN329" s="822"/>
      <c r="BO329" s="822"/>
      <c r="BP329" s="816">
        <f>BP309-BP320</f>
        <v>0</v>
      </c>
      <c r="BQ329" s="816"/>
      <c r="BR329" s="816"/>
      <c r="BS329" s="816"/>
      <c r="BT329" s="816"/>
      <c r="BU329" s="365"/>
      <c r="BV329" s="268"/>
      <c r="BW329" s="335"/>
    </row>
    <row r="330" spans="3:75" ht="19.5" customHeight="1">
      <c r="C330" s="427" t="s">
        <v>102</v>
      </c>
      <c r="D330" s="312"/>
      <c r="E330" s="312"/>
      <c r="F330" s="312"/>
      <c r="G330" s="312"/>
      <c r="H330" s="312"/>
      <c r="I330" s="312"/>
      <c r="J330" s="361"/>
      <c r="K330" s="837">
        <f>K318-K327</f>
        <v>0</v>
      </c>
      <c r="L330" s="837"/>
      <c r="M330" s="837"/>
      <c r="N330" s="837"/>
      <c r="O330" s="837"/>
      <c r="P330" s="837"/>
      <c r="Q330" s="837"/>
      <c r="R330" s="837"/>
      <c r="S330" s="837"/>
      <c r="T330" s="837"/>
      <c r="U330" s="837">
        <f>U318-U327</f>
        <v>0</v>
      </c>
      <c r="V330" s="837"/>
      <c r="W330" s="837"/>
      <c r="X330" s="837"/>
      <c r="Y330" s="837"/>
      <c r="Z330" s="838">
        <f>Z318-Z327</f>
        <v>31524996</v>
      </c>
      <c r="AA330" s="838"/>
      <c r="AB330" s="838"/>
      <c r="AC330" s="838"/>
      <c r="AD330" s="838"/>
      <c r="AE330" s="838"/>
      <c r="AF330" s="839">
        <f>AF318-AF327</f>
        <v>31524996</v>
      </c>
      <c r="AG330" s="839"/>
      <c r="AH330" s="839"/>
      <c r="AI330" s="839"/>
      <c r="AJ330" s="839"/>
      <c r="AN330" s="428" t="e">
        <f>#REF!</f>
        <v>#REF!</v>
      </c>
      <c r="AO330" s="312"/>
      <c r="AP330" s="312"/>
      <c r="AQ330" s="312"/>
      <c r="AR330" s="312"/>
      <c r="AS330" s="312"/>
      <c r="AT330" s="312"/>
      <c r="AU330" s="312"/>
      <c r="AV330" s="840">
        <f>AV318-AV327</f>
        <v>0</v>
      </c>
      <c r="AW330" s="840"/>
      <c r="AX330" s="840"/>
      <c r="AY330" s="840"/>
      <c r="AZ330" s="840"/>
      <c r="BA330" s="840">
        <f>BA318-BA327</f>
        <v>0</v>
      </c>
      <c r="BB330" s="840"/>
      <c r="BC330" s="840"/>
      <c r="BD330" s="840"/>
      <c r="BE330" s="840"/>
      <c r="BF330" s="840">
        <f>BF318-BF327</f>
        <v>0</v>
      </c>
      <c r="BG330" s="840"/>
      <c r="BH330" s="840"/>
      <c r="BI330" s="840"/>
      <c r="BJ330" s="840"/>
      <c r="BK330" s="840">
        <f>BK318-BK327</f>
        <v>0</v>
      </c>
      <c r="BL330" s="840"/>
      <c r="BM330" s="840"/>
      <c r="BN330" s="840"/>
      <c r="BO330" s="840"/>
      <c r="BP330" s="841">
        <f>BP318-BP327</f>
        <v>0</v>
      </c>
      <c r="BQ330" s="841"/>
      <c r="BR330" s="841"/>
      <c r="BS330" s="841"/>
      <c r="BT330" s="841"/>
      <c r="BU330" s="367"/>
      <c r="BV330" s="268"/>
      <c r="BW330" s="335"/>
    </row>
    <row r="331" spans="3:75" ht="19.5" customHeight="1">
      <c r="C331" s="429" t="s">
        <v>405</v>
      </c>
      <c r="D331" s="285" t="s">
        <v>488</v>
      </c>
      <c r="E331" s="285"/>
      <c r="F331" s="285"/>
      <c r="G331" s="285"/>
      <c r="H331" s="285"/>
      <c r="I331" s="285"/>
      <c r="J331" s="285"/>
      <c r="K331" s="364"/>
      <c r="L331" s="364"/>
      <c r="M331" s="364"/>
      <c r="N331" s="364"/>
      <c r="O331" s="364"/>
      <c r="P331" s="364"/>
      <c r="Q331" s="364"/>
      <c r="R331" s="364"/>
      <c r="S331" s="364"/>
      <c r="T331" s="364"/>
      <c r="U331" s="364"/>
      <c r="V331" s="364"/>
      <c r="W331" s="364"/>
      <c r="X331" s="364"/>
      <c r="Y331" s="364"/>
      <c r="Z331" s="368"/>
      <c r="AA331" s="368"/>
      <c r="AB331" s="368"/>
      <c r="AC331" s="368"/>
      <c r="AD331" s="368"/>
      <c r="AE331" s="368"/>
      <c r="AF331" s="369"/>
      <c r="AG331" s="369"/>
      <c r="AH331" s="369"/>
      <c r="AI331" s="369"/>
      <c r="AJ331" s="369"/>
      <c r="AN331" s="429"/>
      <c r="AO331" s="285"/>
      <c r="AP331" s="285"/>
      <c r="AQ331" s="285"/>
      <c r="AR331" s="285"/>
      <c r="AS331" s="285"/>
      <c r="AT331" s="285"/>
      <c r="AU331" s="285"/>
      <c r="AV331" s="364"/>
      <c r="AW331" s="364"/>
      <c r="AX331" s="364"/>
      <c r="AY331" s="364"/>
      <c r="AZ331" s="364"/>
      <c r="BA331" s="364"/>
      <c r="BB331" s="364"/>
      <c r="BC331" s="364"/>
      <c r="BD331" s="364"/>
      <c r="BE331" s="364"/>
      <c r="BF331" s="364"/>
      <c r="BG331" s="364"/>
      <c r="BH331" s="364"/>
      <c r="BI331" s="364"/>
      <c r="BJ331" s="364"/>
      <c r="BK331" s="364"/>
      <c r="BL331" s="364"/>
      <c r="BM331" s="364"/>
      <c r="BN331" s="364"/>
      <c r="BO331" s="364"/>
      <c r="BP331" s="367"/>
      <c r="BQ331" s="367"/>
      <c r="BR331" s="367"/>
      <c r="BS331" s="367"/>
      <c r="BT331" s="367"/>
      <c r="BU331" s="367"/>
      <c r="BV331" s="268"/>
      <c r="BW331" s="335"/>
    </row>
    <row r="332" spans="3:75" ht="19.5" customHeight="1">
      <c r="C332" s="429" t="s">
        <v>405</v>
      </c>
      <c r="D332" s="285" t="s">
        <v>489</v>
      </c>
      <c r="E332" s="285"/>
      <c r="F332" s="285"/>
      <c r="G332" s="285"/>
      <c r="H332" s="285"/>
      <c r="I332" s="285"/>
      <c r="J332" s="285"/>
      <c r="K332" s="364"/>
      <c r="L332" s="364"/>
      <c r="M332" s="364"/>
      <c r="N332" s="364"/>
      <c r="O332" s="364"/>
      <c r="P332" s="364"/>
      <c r="Q332" s="364"/>
      <c r="R332" s="364"/>
      <c r="S332" s="364"/>
      <c r="T332" s="364"/>
      <c r="U332" s="364"/>
      <c r="V332" s="364"/>
      <c r="W332" s="364"/>
      <c r="X332" s="364"/>
      <c r="Y332" s="364"/>
      <c r="Z332" s="368"/>
      <c r="AA332" s="368"/>
      <c r="AB332" s="368"/>
      <c r="AC332" s="368"/>
      <c r="AD332" s="368"/>
      <c r="AE332" s="368"/>
      <c r="AF332" s="369"/>
      <c r="AG332" s="369"/>
      <c r="AH332" s="369"/>
      <c r="AI332" s="369"/>
      <c r="AJ332" s="369"/>
      <c r="AN332" s="429"/>
      <c r="AO332" s="285"/>
      <c r="AP332" s="285"/>
      <c r="AQ332" s="285"/>
      <c r="AR332" s="285"/>
      <c r="AS332" s="285"/>
      <c r="AT332" s="285"/>
      <c r="AU332" s="285"/>
      <c r="AV332" s="364"/>
      <c r="AW332" s="364"/>
      <c r="AX332" s="364"/>
      <c r="AY332" s="364"/>
      <c r="AZ332" s="364"/>
      <c r="BA332" s="364"/>
      <c r="BB332" s="364"/>
      <c r="BC332" s="364"/>
      <c r="BD332" s="364"/>
      <c r="BE332" s="364"/>
      <c r="BF332" s="364"/>
      <c r="BG332" s="364"/>
      <c r="BH332" s="364"/>
      <c r="BI332" s="364"/>
      <c r="BJ332" s="364"/>
      <c r="BK332" s="364"/>
      <c r="BL332" s="364"/>
      <c r="BM332" s="364"/>
      <c r="BN332" s="364"/>
      <c r="BO332" s="364"/>
      <c r="BP332" s="367"/>
      <c r="BQ332" s="367"/>
      <c r="BR332" s="367"/>
      <c r="BS332" s="367"/>
      <c r="BT332" s="367"/>
      <c r="BU332" s="367"/>
      <c r="BV332" s="268"/>
      <c r="BW332" s="335"/>
    </row>
    <row r="333" spans="3:75" ht="19.5" customHeight="1">
      <c r="C333" s="429" t="s">
        <v>405</v>
      </c>
      <c r="D333" s="285" t="s">
        <v>490</v>
      </c>
      <c r="E333" s="285"/>
      <c r="F333" s="285"/>
      <c r="G333" s="285"/>
      <c r="H333" s="285"/>
      <c r="I333" s="285"/>
      <c r="J333" s="285"/>
      <c r="K333" s="364"/>
      <c r="L333" s="364"/>
      <c r="M333" s="364"/>
      <c r="N333" s="364"/>
      <c r="O333" s="364"/>
      <c r="P333" s="364"/>
      <c r="Q333" s="364"/>
      <c r="R333" s="364"/>
      <c r="S333" s="364"/>
      <c r="T333" s="364"/>
      <c r="U333" s="364"/>
      <c r="V333" s="364"/>
      <c r="W333" s="364"/>
      <c r="X333" s="364"/>
      <c r="Y333" s="364"/>
      <c r="Z333" s="368"/>
      <c r="AA333" s="368"/>
      <c r="AB333" s="368"/>
      <c r="AC333" s="368"/>
      <c r="AD333" s="368"/>
      <c r="AE333" s="368"/>
      <c r="AF333" s="369"/>
      <c r="AG333" s="369"/>
      <c r="AH333" s="369"/>
      <c r="AI333" s="369"/>
      <c r="AJ333" s="369"/>
      <c r="AN333" s="429"/>
      <c r="AO333" s="285"/>
      <c r="AP333" s="285"/>
      <c r="AQ333" s="285"/>
      <c r="AR333" s="285"/>
      <c r="AS333" s="285"/>
      <c r="AT333" s="285"/>
      <c r="AU333" s="285"/>
      <c r="AV333" s="364"/>
      <c r="AW333" s="364"/>
      <c r="AX333" s="364"/>
      <c r="AY333" s="364"/>
      <c r="AZ333" s="364"/>
      <c r="BA333" s="364"/>
      <c r="BB333" s="364"/>
      <c r="BC333" s="364"/>
      <c r="BD333" s="364"/>
      <c r="BE333" s="364"/>
      <c r="BF333" s="364"/>
      <c r="BG333" s="364"/>
      <c r="BH333" s="364"/>
      <c r="BI333" s="364"/>
      <c r="BJ333" s="364"/>
      <c r="BK333" s="364"/>
      <c r="BL333" s="364"/>
      <c r="BM333" s="364"/>
      <c r="BN333" s="364"/>
      <c r="BO333" s="364"/>
      <c r="BP333" s="367"/>
      <c r="BQ333" s="367"/>
      <c r="BR333" s="367"/>
      <c r="BS333" s="367"/>
      <c r="BT333" s="367"/>
      <c r="BU333" s="367"/>
      <c r="BV333" s="268"/>
      <c r="BW333" s="335"/>
    </row>
    <row r="334" spans="3:73" ht="19.5" customHeight="1">
      <c r="C334" s="295"/>
      <c r="D334" s="284"/>
      <c r="E334" s="284"/>
      <c r="F334" s="284"/>
      <c r="G334" s="284"/>
      <c r="H334" s="284"/>
      <c r="I334" s="284"/>
      <c r="J334" s="284"/>
      <c r="K334" s="357"/>
      <c r="L334" s="357"/>
      <c r="M334" s="357"/>
      <c r="N334" s="357"/>
      <c r="O334" s="357"/>
      <c r="P334" s="357"/>
      <c r="Q334" s="357"/>
      <c r="R334" s="357"/>
      <c r="S334" s="357"/>
      <c r="T334" s="357"/>
      <c r="U334" s="357"/>
      <c r="V334" s="357"/>
      <c r="W334" s="357"/>
      <c r="X334" s="357"/>
      <c r="Y334" s="357"/>
      <c r="Z334" s="357"/>
      <c r="AA334" s="357"/>
      <c r="AB334" s="357"/>
      <c r="AC334" s="358"/>
      <c r="AD334" s="358"/>
      <c r="AE334" s="358"/>
      <c r="AF334" s="358"/>
      <c r="AG334" s="358"/>
      <c r="AH334" s="358"/>
      <c r="AI334" s="358"/>
      <c r="AJ334" s="358"/>
      <c r="AN334" s="295"/>
      <c r="AO334" s="284"/>
      <c r="AP334" s="284"/>
      <c r="AQ334" s="284"/>
      <c r="AR334" s="284"/>
      <c r="AS334" s="284"/>
      <c r="AT334" s="284"/>
      <c r="AU334" s="284"/>
      <c r="AV334" s="357"/>
      <c r="AW334" s="357"/>
      <c r="AX334" s="357"/>
      <c r="AY334" s="357"/>
      <c r="AZ334" s="357"/>
      <c r="BA334" s="357"/>
      <c r="BB334" s="357"/>
      <c r="BC334" s="357"/>
      <c r="BD334" s="357"/>
      <c r="BE334" s="357"/>
      <c r="BF334" s="357"/>
      <c r="BG334" s="357"/>
      <c r="BH334" s="357"/>
      <c r="BI334" s="357"/>
      <c r="BJ334" s="357"/>
      <c r="BK334" s="357"/>
      <c r="BL334" s="357"/>
      <c r="BM334" s="357"/>
      <c r="BN334" s="358"/>
      <c r="BO334" s="358"/>
      <c r="BP334" s="358"/>
      <c r="BQ334" s="358"/>
      <c r="BR334" s="358"/>
      <c r="BS334" s="358"/>
      <c r="BT334" s="358"/>
      <c r="BU334" s="358"/>
    </row>
    <row r="335" spans="1:57" ht="19.5" customHeight="1">
      <c r="A335" s="249">
        <v>13</v>
      </c>
      <c r="B335" s="249" t="s">
        <v>8</v>
      </c>
      <c r="C335" s="250" t="s">
        <v>491</v>
      </c>
      <c r="D335" s="250"/>
      <c r="E335" s="250"/>
      <c r="F335" s="250"/>
      <c r="G335" s="250"/>
      <c r="H335" s="250"/>
      <c r="I335" s="250"/>
      <c r="J335" s="250"/>
      <c r="K335" s="250"/>
      <c r="L335" s="250"/>
      <c r="M335" s="250"/>
      <c r="N335" s="250"/>
      <c r="O335" s="250"/>
      <c r="P335" s="250"/>
      <c r="Q335" s="250"/>
      <c r="R335" s="250"/>
      <c r="S335" s="250"/>
      <c r="T335" s="250"/>
      <c r="W335" s="687" t="s">
        <v>135</v>
      </c>
      <c r="X335" s="687"/>
      <c r="Y335" s="687"/>
      <c r="Z335" s="687"/>
      <c r="AA335" s="687"/>
      <c r="AB335" s="687"/>
      <c r="AC335" s="250"/>
      <c r="AD335" s="250"/>
      <c r="AE335" s="688" t="s">
        <v>195</v>
      </c>
      <c r="AF335" s="688"/>
      <c r="AG335" s="688"/>
      <c r="AH335" s="688"/>
      <c r="AI335" s="688"/>
      <c r="AJ335" s="688"/>
      <c r="AL335" s="249">
        <v>9</v>
      </c>
      <c r="AM335" s="249" t="s">
        <v>8</v>
      </c>
      <c r="AN335" s="250" t="s">
        <v>136</v>
      </c>
      <c r="AO335" s="250"/>
      <c r="AP335" s="250"/>
      <c r="AQ335" s="250"/>
      <c r="AR335" s="250"/>
      <c r="AS335" s="250"/>
      <c r="AT335" s="250"/>
      <c r="AU335" s="250"/>
      <c r="AV335" s="250"/>
      <c r="AW335" s="250"/>
      <c r="AX335" s="250"/>
      <c r="AY335" s="250"/>
      <c r="AZ335" s="250"/>
      <c r="BA335" s="250"/>
      <c r="BB335" s="250"/>
      <c r="BC335" s="250"/>
      <c r="BD335" s="250"/>
      <c r="BE335" s="250"/>
    </row>
    <row r="336" spans="2:73" ht="19.5" customHeight="1">
      <c r="B336" s="249" t="s">
        <v>414</v>
      </c>
      <c r="C336" s="256" t="s">
        <v>492</v>
      </c>
      <c r="D336" s="256"/>
      <c r="E336" s="256"/>
      <c r="F336" s="256"/>
      <c r="G336" s="256"/>
      <c r="H336" s="256"/>
      <c r="I336" s="256"/>
      <c r="J336" s="256"/>
      <c r="K336" s="256"/>
      <c r="L336" s="256"/>
      <c r="M336" s="256"/>
      <c r="N336" s="256"/>
      <c r="O336" s="256"/>
      <c r="P336" s="256"/>
      <c r="Q336" s="256"/>
      <c r="R336" s="256"/>
      <c r="S336" s="256"/>
      <c r="T336" s="686"/>
      <c r="U336" s="686"/>
      <c r="W336" s="754">
        <f>+W337+W338+W339+W340</f>
        <v>335547161</v>
      </c>
      <c r="X336" s="842"/>
      <c r="Y336" s="842"/>
      <c r="Z336" s="842"/>
      <c r="AA336" s="842"/>
      <c r="AB336" s="842"/>
      <c r="AC336" s="440"/>
      <c r="AD336" s="440"/>
      <c r="AE336" s="754">
        <f>+AE337+AE338+AE339+AE340</f>
        <v>145464837</v>
      </c>
      <c r="AF336" s="842"/>
      <c r="AG336" s="842"/>
      <c r="AH336" s="842"/>
      <c r="AI336" s="842"/>
      <c r="AJ336" s="842"/>
      <c r="AN336" s="256"/>
      <c r="AO336" s="256"/>
      <c r="AP336" s="256"/>
      <c r="AQ336" s="256"/>
      <c r="AR336" s="256"/>
      <c r="AS336" s="256"/>
      <c r="AT336" s="256"/>
      <c r="AU336" s="256"/>
      <c r="AV336" s="256"/>
      <c r="AW336" s="256"/>
      <c r="AX336" s="256"/>
      <c r="AY336" s="256"/>
      <c r="AZ336" s="256"/>
      <c r="BA336" s="256"/>
      <c r="BB336" s="256"/>
      <c r="BC336" s="256"/>
      <c r="BD336" s="256"/>
      <c r="BE336" s="256"/>
      <c r="BH336" s="843" t="s">
        <v>2</v>
      </c>
      <c r="BI336" s="843"/>
      <c r="BJ336" s="843"/>
      <c r="BK336" s="843"/>
      <c r="BL336" s="843"/>
      <c r="BM336" s="843"/>
      <c r="BO336" s="843" t="s">
        <v>3</v>
      </c>
      <c r="BP336" s="843"/>
      <c r="BQ336" s="843"/>
      <c r="BR336" s="843"/>
      <c r="BS336" s="843"/>
      <c r="BT336" s="843"/>
      <c r="BU336" s="258"/>
    </row>
    <row r="337" spans="2:73" ht="19.5" customHeight="1">
      <c r="B337" s="249" t="s">
        <v>405</v>
      </c>
      <c r="C337" s="252" t="s">
        <v>493</v>
      </c>
      <c r="D337" s="256"/>
      <c r="E337" s="256"/>
      <c r="F337" s="256"/>
      <c r="G337" s="256"/>
      <c r="H337" s="256"/>
      <c r="I337" s="256"/>
      <c r="J337" s="256"/>
      <c r="K337" s="256"/>
      <c r="L337" s="256"/>
      <c r="M337" s="256"/>
      <c r="N337" s="256"/>
      <c r="O337" s="256"/>
      <c r="P337" s="256"/>
      <c r="Q337" s="256"/>
      <c r="R337" s="256"/>
      <c r="S337" s="256"/>
      <c r="T337" s="251"/>
      <c r="U337" s="251"/>
      <c r="W337" s="844"/>
      <c r="X337" s="845"/>
      <c r="Y337" s="845"/>
      <c r="Z337" s="845"/>
      <c r="AA337" s="845"/>
      <c r="AB337" s="845"/>
      <c r="AC337" s="271"/>
      <c r="AD337" s="271"/>
      <c r="AE337" s="846"/>
      <c r="AF337" s="845"/>
      <c r="AG337" s="845"/>
      <c r="AH337" s="845"/>
      <c r="AI337" s="845"/>
      <c r="AJ337" s="845"/>
      <c r="AN337" s="256"/>
      <c r="AO337" s="256"/>
      <c r="AP337" s="256"/>
      <c r="AQ337" s="256"/>
      <c r="AR337" s="256"/>
      <c r="AS337" s="256"/>
      <c r="AT337" s="256"/>
      <c r="AU337" s="256"/>
      <c r="AV337" s="256"/>
      <c r="AW337" s="256"/>
      <c r="AX337" s="256"/>
      <c r="AY337" s="256"/>
      <c r="AZ337" s="256"/>
      <c r="BA337" s="256"/>
      <c r="BB337" s="256"/>
      <c r="BC337" s="256"/>
      <c r="BD337" s="256"/>
      <c r="BE337" s="256"/>
      <c r="BH337" s="258"/>
      <c r="BI337" s="258"/>
      <c r="BJ337" s="258"/>
      <c r="BK337" s="258"/>
      <c r="BL337" s="258"/>
      <c r="BM337" s="258"/>
      <c r="BO337" s="258"/>
      <c r="BP337" s="258"/>
      <c r="BQ337" s="258"/>
      <c r="BR337" s="258"/>
      <c r="BS337" s="258"/>
      <c r="BT337" s="258"/>
      <c r="BU337" s="258"/>
    </row>
    <row r="338" spans="1:73" s="252" customFormat="1" ht="19.5" customHeight="1">
      <c r="A338" s="249"/>
      <c r="B338" s="249" t="s">
        <v>405</v>
      </c>
      <c r="C338" s="259" t="s">
        <v>494</v>
      </c>
      <c r="D338" s="249"/>
      <c r="E338" s="249"/>
      <c r="F338" s="249"/>
      <c r="G338" s="249"/>
      <c r="H338" s="249"/>
      <c r="I338" s="249"/>
      <c r="J338" s="249"/>
      <c r="K338" s="249"/>
      <c r="L338" s="249"/>
      <c r="M338" s="249"/>
      <c r="N338" s="249"/>
      <c r="O338" s="249"/>
      <c r="P338" s="249"/>
      <c r="Q338" s="249"/>
      <c r="R338" s="249"/>
      <c r="S338" s="249"/>
      <c r="T338" s="686"/>
      <c r="U338" s="686"/>
      <c r="W338" s="847">
        <v>335547161</v>
      </c>
      <c r="X338" s="847"/>
      <c r="Y338" s="847"/>
      <c r="Z338" s="847"/>
      <c r="AA338" s="847"/>
      <c r="AB338" s="847"/>
      <c r="AC338" s="265"/>
      <c r="AD338" s="265"/>
      <c r="AE338" s="847">
        <v>145464837</v>
      </c>
      <c r="AF338" s="847"/>
      <c r="AG338" s="847"/>
      <c r="AH338" s="847"/>
      <c r="AI338" s="847"/>
      <c r="AJ338" s="847"/>
      <c r="AL338" s="249"/>
      <c r="AM338" s="249"/>
      <c r="AN338" s="259" t="s">
        <v>137</v>
      </c>
      <c r="AO338" s="249"/>
      <c r="AP338" s="249"/>
      <c r="AQ338" s="249"/>
      <c r="AR338" s="249"/>
      <c r="AS338" s="249"/>
      <c r="AT338" s="249"/>
      <c r="AU338" s="249"/>
      <c r="AV338" s="249"/>
      <c r="AW338" s="249"/>
      <c r="AX338" s="249"/>
      <c r="AY338" s="249"/>
      <c r="AZ338" s="249"/>
      <c r="BA338" s="249"/>
      <c r="BB338" s="249"/>
      <c r="BC338" s="249"/>
      <c r="BD338" s="249"/>
      <c r="BE338" s="249"/>
      <c r="BH338" s="693"/>
      <c r="BI338" s="693"/>
      <c r="BJ338" s="693"/>
      <c r="BK338" s="693"/>
      <c r="BL338" s="693"/>
      <c r="BM338" s="693"/>
      <c r="BO338" s="693"/>
      <c r="BP338" s="693"/>
      <c r="BQ338" s="693"/>
      <c r="BR338" s="693"/>
      <c r="BS338" s="693"/>
      <c r="BT338" s="693"/>
      <c r="BU338" s="262"/>
    </row>
    <row r="339" spans="2:73" ht="22.5" customHeight="1">
      <c r="B339" s="249" t="s">
        <v>405</v>
      </c>
      <c r="C339" s="259" t="s">
        <v>495</v>
      </c>
      <c r="D339" s="249"/>
      <c r="E339" s="249"/>
      <c r="F339" s="249"/>
      <c r="G339" s="249"/>
      <c r="H339" s="249"/>
      <c r="I339" s="249"/>
      <c r="J339" s="249"/>
      <c r="K339" s="249"/>
      <c r="L339" s="249"/>
      <c r="M339" s="249"/>
      <c r="N339" s="249"/>
      <c r="O339" s="249"/>
      <c r="P339" s="249"/>
      <c r="Q339" s="249"/>
      <c r="R339" s="249"/>
      <c r="S339" s="249"/>
      <c r="T339" s="251"/>
      <c r="U339" s="251"/>
      <c r="W339" s="847"/>
      <c r="X339" s="847"/>
      <c r="Y339" s="847"/>
      <c r="Z339" s="847"/>
      <c r="AA339" s="847"/>
      <c r="AB339" s="847"/>
      <c r="AC339" s="265"/>
      <c r="AD339" s="265"/>
      <c r="AE339" s="847"/>
      <c r="AF339" s="847"/>
      <c r="AG339" s="847"/>
      <c r="AH339" s="847"/>
      <c r="AI339" s="847"/>
      <c r="AJ339" s="847"/>
      <c r="AN339" s="259"/>
      <c r="AO339" s="249"/>
      <c r="AP339" s="249"/>
      <c r="AQ339" s="249"/>
      <c r="AR339" s="249"/>
      <c r="AS339" s="249"/>
      <c r="AT339" s="249"/>
      <c r="AU339" s="249"/>
      <c r="AV339" s="249"/>
      <c r="AW339" s="249"/>
      <c r="AX339" s="249"/>
      <c r="AY339" s="249"/>
      <c r="AZ339" s="249"/>
      <c r="BA339" s="249"/>
      <c r="BB339" s="249"/>
      <c r="BC339" s="249"/>
      <c r="BD339" s="249"/>
      <c r="BE339" s="249"/>
      <c r="BH339" s="261"/>
      <c r="BI339" s="261"/>
      <c r="BJ339" s="261"/>
      <c r="BK339" s="261"/>
      <c r="BL339" s="261"/>
      <c r="BM339" s="261"/>
      <c r="BO339" s="261"/>
      <c r="BP339" s="261"/>
      <c r="BQ339" s="261"/>
      <c r="BR339" s="261"/>
      <c r="BS339" s="261"/>
      <c r="BT339" s="261"/>
      <c r="BU339" s="262"/>
    </row>
    <row r="340" spans="2:73" ht="22.5" customHeight="1">
      <c r="B340" s="249" t="s">
        <v>405</v>
      </c>
      <c r="C340" s="259" t="s">
        <v>496</v>
      </c>
      <c r="D340" s="349"/>
      <c r="E340" s="349"/>
      <c r="F340" s="349"/>
      <c r="G340" s="349"/>
      <c r="H340" s="349"/>
      <c r="I340" s="349"/>
      <c r="J340" s="349"/>
      <c r="K340" s="349"/>
      <c r="L340" s="349"/>
      <c r="M340" s="349"/>
      <c r="N340" s="349"/>
      <c r="O340" s="349"/>
      <c r="P340" s="349"/>
      <c r="Q340" s="349"/>
      <c r="R340" s="349"/>
      <c r="S340" s="349"/>
      <c r="T340" s="370"/>
      <c r="U340" s="370"/>
      <c r="V340" s="281"/>
      <c r="W340" s="847"/>
      <c r="X340" s="847"/>
      <c r="Y340" s="847"/>
      <c r="Z340" s="847"/>
      <c r="AA340" s="847"/>
      <c r="AB340" s="847"/>
      <c r="AC340" s="329"/>
      <c r="AD340" s="329"/>
      <c r="AE340" s="848"/>
      <c r="AF340" s="848"/>
      <c r="AG340" s="848"/>
      <c r="AH340" s="848"/>
      <c r="AI340" s="848"/>
      <c r="AJ340" s="848"/>
      <c r="AN340" s="259"/>
      <c r="AO340" s="249"/>
      <c r="AP340" s="249"/>
      <c r="AQ340" s="249"/>
      <c r="AR340" s="249"/>
      <c r="AS340" s="249"/>
      <c r="AT340" s="249"/>
      <c r="AU340" s="249"/>
      <c r="AV340" s="249"/>
      <c r="AW340" s="249"/>
      <c r="AX340" s="249"/>
      <c r="AY340" s="249"/>
      <c r="AZ340" s="249"/>
      <c r="BA340" s="249"/>
      <c r="BB340" s="249"/>
      <c r="BC340" s="249"/>
      <c r="BD340" s="249"/>
      <c r="BE340" s="249"/>
      <c r="BH340" s="261"/>
      <c r="BI340" s="261"/>
      <c r="BJ340" s="261"/>
      <c r="BK340" s="261"/>
      <c r="BL340" s="261"/>
      <c r="BM340" s="261"/>
      <c r="BO340" s="261"/>
      <c r="BP340" s="261"/>
      <c r="BQ340" s="261"/>
      <c r="BR340" s="261"/>
      <c r="BS340" s="261"/>
      <c r="BT340" s="261"/>
      <c r="BU340" s="262"/>
    </row>
    <row r="341" spans="2:73" ht="19.5" customHeight="1">
      <c r="B341" s="249" t="s">
        <v>423</v>
      </c>
      <c r="C341" s="349" t="s">
        <v>431</v>
      </c>
      <c r="D341" s="349"/>
      <c r="E341" s="349"/>
      <c r="F341" s="349"/>
      <c r="G341" s="349"/>
      <c r="H341" s="349"/>
      <c r="I341" s="349"/>
      <c r="J341" s="349"/>
      <c r="K341" s="349"/>
      <c r="L341" s="349"/>
      <c r="M341" s="349"/>
      <c r="N341" s="349"/>
      <c r="O341" s="349"/>
      <c r="P341" s="349"/>
      <c r="Q341" s="349"/>
      <c r="R341" s="349"/>
      <c r="S341" s="349"/>
      <c r="T341" s="329"/>
      <c r="U341" s="329"/>
      <c r="V341" s="281"/>
      <c r="W341" s="754">
        <f>+W342+W343+W344</f>
        <v>4794119735</v>
      </c>
      <c r="X341" s="754"/>
      <c r="Y341" s="754"/>
      <c r="Z341" s="754"/>
      <c r="AA341" s="754"/>
      <c r="AB341" s="754"/>
      <c r="AC341" s="440"/>
      <c r="AD341" s="440"/>
      <c r="AE341" s="754">
        <f>+AE342+AE343+AE344</f>
        <v>5617132299</v>
      </c>
      <c r="AF341" s="754"/>
      <c r="AG341" s="754"/>
      <c r="AH341" s="754"/>
      <c r="AI341" s="754"/>
      <c r="AJ341" s="754"/>
      <c r="AN341" s="259"/>
      <c r="AO341" s="249"/>
      <c r="AP341" s="249"/>
      <c r="AQ341" s="249"/>
      <c r="AR341" s="249"/>
      <c r="AS341" s="249"/>
      <c r="AT341" s="249"/>
      <c r="AU341" s="249"/>
      <c r="AV341" s="249"/>
      <c r="AW341" s="249"/>
      <c r="AX341" s="249"/>
      <c r="AY341" s="249"/>
      <c r="AZ341" s="249"/>
      <c r="BA341" s="249"/>
      <c r="BB341" s="249"/>
      <c r="BC341" s="249"/>
      <c r="BD341" s="249"/>
      <c r="BE341" s="249"/>
      <c r="BH341" s="262"/>
      <c r="BI341" s="262"/>
      <c r="BJ341" s="262"/>
      <c r="BK341" s="262"/>
      <c r="BL341" s="262"/>
      <c r="BM341" s="262"/>
      <c r="BO341" s="262"/>
      <c r="BP341" s="262"/>
      <c r="BQ341" s="262"/>
      <c r="BR341" s="262"/>
      <c r="BS341" s="262"/>
      <c r="BT341" s="262"/>
      <c r="BU341" s="262"/>
    </row>
    <row r="342" spans="2:73" ht="19.5" customHeight="1">
      <c r="B342" s="249" t="s">
        <v>405</v>
      </c>
      <c r="C342" s="259" t="s">
        <v>497</v>
      </c>
      <c r="D342" s="349"/>
      <c r="E342" s="349"/>
      <c r="F342" s="349"/>
      <c r="G342" s="349"/>
      <c r="H342" s="349"/>
      <c r="I342" s="349"/>
      <c r="J342" s="349"/>
      <c r="K342" s="349"/>
      <c r="L342" s="349"/>
      <c r="M342" s="349"/>
      <c r="N342" s="349"/>
      <c r="O342" s="349"/>
      <c r="P342" s="349"/>
      <c r="Q342" s="349"/>
      <c r="R342" s="349"/>
      <c r="S342" s="349"/>
      <c r="T342" s="329"/>
      <c r="U342" s="329"/>
      <c r="V342" s="281"/>
      <c r="W342" s="849"/>
      <c r="X342" s="849"/>
      <c r="Y342" s="849"/>
      <c r="Z342" s="849"/>
      <c r="AA342" s="849"/>
      <c r="AB342" s="849"/>
      <c r="AC342" s="329"/>
      <c r="AD342" s="329"/>
      <c r="AE342" s="848"/>
      <c r="AF342" s="848"/>
      <c r="AG342" s="848"/>
      <c r="AH342" s="848"/>
      <c r="AI342" s="848"/>
      <c r="AJ342" s="848"/>
      <c r="AN342" s="259"/>
      <c r="AO342" s="249"/>
      <c r="AP342" s="249"/>
      <c r="AQ342" s="249"/>
      <c r="AR342" s="249"/>
      <c r="AS342" s="249"/>
      <c r="AT342" s="249"/>
      <c r="AU342" s="249"/>
      <c r="AV342" s="249"/>
      <c r="AW342" s="249"/>
      <c r="AX342" s="249"/>
      <c r="AY342" s="249"/>
      <c r="AZ342" s="249"/>
      <c r="BA342" s="249"/>
      <c r="BB342" s="249"/>
      <c r="BC342" s="249"/>
      <c r="BD342" s="249"/>
      <c r="BE342" s="249"/>
      <c r="BH342" s="262"/>
      <c r="BI342" s="262"/>
      <c r="BJ342" s="262"/>
      <c r="BK342" s="262"/>
      <c r="BL342" s="262"/>
      <c r="BM342" s="262"/>
      <c r="BO342" s="262"/>
      <c r="BP342" s="262"/>
      <c r="BQ342" s="262"/>
      <c r="BR342" s="262"/>
      <c r="BS342" s="262"/>
      <c r="BT342" s="262"/>
      <c r="BU342" s="262"/>
    </row>
    <row r="343" spans="2:73" ht="19.5" customHeight="1">
      <c r="B343" s="249" t="s">
        <v>405</v>
      </c>
      <c r="C343" s="259" t="s">
        <v>498</v>
      </c>
      <c r="D343" s="349"/>
      <c r="E343" s="349"/>
      <c r="F343" s="349"/>
      <c r="G343" s="349"/>
      <c r="H343" s="349"/>
      <c r="I343" s="349"/>
      <c r="J343" s="349"/>
      <c r="K343" s="349"/>
      <c r="L343" s="349"/>
      <c r="M343" s="349"/>
      <c r="N343" s="349"/>
      <c r="O343" s="349"/>
      <c r="P343" s="349"/>
      <c r="Q343" s="349"/>
      <c r="R343" s="349"/>
      <c r="S343" s="349"/>
      <c r="T343" s="329"/>
      <c r="U343" s="329"/>
      <c r="V343" s="281"/>
      <c r="W343" s="849"/>
      <c r="X343" s="849"/>
      <c r="Y343" s="849"/>
      <c r="Z343" s="849"/>
      <c r="AA343" s="849"/>
      <c r="AB343" s="849"/>
      <c r="AC343" s="329"/>
      <c r="AD343" s="329"/>
      <c r="AE343" s="848"/>
      <c r="AF343" s="848"/>
      <c r="AG343" s="848"/>
      <c r="AH343" s="848"/>
      <c r="AI343" s="848"/>
      <c r="AJ343" s="848"/>
      <c r="AN343" s="259"/>
      <c r="AO343" s="249"/>
      <c r="AP343" s="249"/>
      <c r="AQ343" s="249"/>
      <c r="AR343" s="249"/>
      <c r="AS343" s="249"/>
      <c r="AT343" s="249"/>
      <c r="AU343" s="249"/>
      <c r="AV343" s="249"/>
      <c r="AW343" s="249"/>
      <c r="AX343" s="249"/>
      <c r="AY343" s="249"/>
      <c r="AZ343" s="249"/>
      <c r="BA343" s="249"/>
      <c r="BB343" s="249"/>
      <c r="BC343" s="249"/>
      <c r="BD343" s="249"/>
      <c r="BE343" s="249"/>
      <c r="BH343" s="262"/>
      <c r="BI343" s="262"/>
      <c r="BJ343" s="262"/>
      <c r="BK343" s="262"/>
      <c r="BL343" s="262"/>
      <c r="BM343" s="262"/>
      <c r="BO343" s="262"/>
      <c r="BP343" s="262"/>
      <c r="BQ343" s="262"/>
      <c r="BR343" s="262"/>
      <c r="BS343" s="262"/>
      <c r="BT343" s="262"/>
      <c r="BU343" s="262"/>
    </row>
    <row r="344" spans="2:73" ht="19.5" customHeight="1">
      <c r="B344" s="249" t="s">
        <v>405</v>
      </c>
      <c r="C344" s="259" t="s">
        <v>496</v>
      </c>
      <c r="D344" s="349"/>
      <c r="E344" s="349"/>
      <c r="F344" s="349"/>
      <c r="G344" s="349"/>
      <c r="H344" s="349"/>
      <c r="I344" s="349"/>
      <c r="J344" s="349"/>
      <c r="K344" s="349"/>
      <c r="L344" s="349"/>
      <c r="M344" s="349"/>
      <c r="N344" s="349"/>
      <c r="O344" s="349"/>
      <c r="P344" s="349"/>
      <c r="Q344" s="349"/>
      <c r="R344" s="349"/>
      <c r="S344" s="349"/>
      <c r="T344" s="329"/>
      <c r="U344" s="329"/>
      <c r="V344" s="281"/>
      <c r="W344" s="850">
        <v>4794119735</v>
      </c>
      <c r="X344" s="850"/>
      <c r="Y344" s="850"/>
      <c r="Z344" s="850"/>
      <c r="AA344" s="850"/>
      <c r="AB344" s="850"/>
      <c r="AC344" s="265"/>
      <c r="AD344" s="265"/>
      <c r="AE344" s="847">
        <v>5617132299</v>
      </c>
      <c r="AF344" s="847"/>
      <c r="AG344" s="847"/>
      <c r="AH344" s="847"/>
      <c r="AI344" s="847"/>
      <c r="AJ344" s="847"/>
      <c r="AN344" s="259"/>
      <c r="AO344" s="249"/>
      <c r="AP344" s="249"/>
      <c r="AQ344" s="249"/>
      <c r="AR344" s="249"/>
      <c r="AS344" s="249"/>
      <c r="AT344" s="249"/>
      <c r="AU344" s="249"/>
      <c r="AV344" s="249"/>
      <c r="AW344" s="249"/>
      <c r="AX344" s="249"/>
      <c r="AY344" s="249"/>
      <c r="AZ344" s="249"/>
      <c r="BA344" s="249"/>
      <c r="BB344" s="249"/>
      <c r="BC344" s="249"/>
      <c r="BD344" s="249"/>
      <c r="BE344" s="249"/>
      <c r="BH344" s="262"/>
      <c r="BI344" s="262"/>
      <c r="BJ344" s="262"/>
      <c r="BK344" s="262"/>
      <c r="BL344" s="262"/>
      <c r="BM344" s="262"/>
      <c r="BO344" s="262"/>
      <c r="BP344" s="262"/>
      <c r="BQ344" s="262"/>
      <c r="BR344" s="262"/>
      <c r="BS344" s="262"/>
      <c r="BT344" s="262"/>
      <c r="BU344" s="262"/>
    </row>
    <row r="345" spans="3:76" ht="12.75" thickBot="1">
      <c r="C345" s="687" t="s">
        <v>17</v>
      </c>
      <c r="D345" s="687"/>
      <c r="E345" s="687"/>
      <c r="F345" s="687"/>
      <c r="G345" s="687"/>
      <c r="H345" s="687"/>
      <c r="I345" s="687"/>
      <c r="J345" s="687"/>
      <c r="K345" s="687"/>
      <c r="L345" s="687"/>
      <c r="M345" s="687"/>
      <c r="N345" s="687"/>
      <c r="O345" s="687"/>
      <c r="P345" s="687"/>
      <c r="Q345" s="687"/>
      <c r="R345" s="687"/>
      <c r="S345" s="687"/>
      <c r="T345" s="264"/>
      <c r="U345" s="265"/>
      <c r="W345" s="697">
        <f>+W336+W341</f>
        <v>5129666896</v>
      </c>
      <c r="X345" s="697"/>
      <c r="Y345" s="697"/>
      <c r="Z345" s="697"/>
      <c r="AA345" s="697"/>
      <c r="AB345" s="697"/>
      <c r="AE345" s="697">
        <f>+AE336+AE341</f>
        <v>5762597136</v>
      </c>
      <c r="AF345" s="697"/>
      <c r="AG345" s="697"/>
      <c r="AH345" s="697"/>
      <c r="AI345" s="697"/>
      <c r="AJ345" s="697"/>
      <c r="AN345" s="249" t="s">
        <v>18</v>
      </c>
      <c r="AO345" s="249"/>
      <c r="AP345" s="249"/>
      <c r="AQ345" s="249"/>
      <c r="AR345" s="249"/>
      <c r="AS345" s="249"/>
      <c r="AT345" s="249"/>
      <c r="AU345" s="249"/>
      <c r="AV345" s="249"/>
      <c r="AW345" s="249"/>
      <c r="AX345" s="249"/>
      <c r="AY345" s="249"/>
      <c r="AZ345" s="249"/>
      <c r="BA345" s="249"/>
      <c r="BB345" s="249"/>
      <c r="BC345" s="249"/>
      <c r="BD345" s="249"/>
      <c r="BE345" s="249"/>
      <c r="BH345" s="697" t="e">
        <f>SUBTOTAL(9,#REF!)</f>
        <v>#REF!</v>
      </c>
      <c r="BI345" s="697"/>
      <c r="BJ345" s="697"/>
      <c r="BK345" s="697"/>
      <c r="BL345" s="697"/>
      <c r="BM345" s="697"/>
      <c r="BO345" s="697" t="e">
        <f>SUBTOTAL(9,#REF!)</f>
        <v>#REF!</v>
      </c>
      <c r="BP345" s="697"/>
      <c r="BQ345" s="697"/>
      <c r="BR345" s="697"/>
      <c r="BS345" s="697"/>
      <c r="BT345" s="697"/>
      <c r="BU345" s="267"/>
      <c r="BV345" s="268"/>
      <c r="BW345" s="268"/>
      <c r="BX345" s="263"/>
    </row>
    <row r="346" spans="3:76" ht="12.75" thickTop="1">
      <c r="C346" s="253"/>
      <c r="D346" s="253"/>
      <c r="E346" s="253"/>
      <c r="F346" s="253"/>
      <c r="G346" s="253"/>
      <c r="H346" s="253"/>
      <c r="I346" s="253"/>
      <c r="J346" s="253"/>
      <c r="K346" s="253"/>
      <c r="L346" s="253"/>
      <c r="M346" s="253"/>
      <c r="N346" s="253"/>
      <c r="O346" s="253"/>
      <c r="P346" s="253"/>
      <c r="Q346" s="253"/>
      <c r="R346" s="253"/>
      <c r="S346" s="253"/>
      <c r="T346" s="264"/>
      <c r="U346" s="265"/>
      <c r="W346" s="267"/>
      <c r="X346" s="267"/>
      <c r="Y346" s="267"/>
      <c r="Z346" s="267"/>
      <c r="AA346" s="267"/>
      <c r="AB346" s="267"/>
      <c r="AE346" s="267"/>
      <c r="AF346" s="267"/>
      <c r="AG346" s="267"/>
      <c r="AH346" s="267"/>
      <c r="AI346" s="267"/>
      <c r="AJ346" s="267"/>
      <c r="AN346" s="249"/>
      <c r="AO346" s="249"/>
      <c r="AP346" s="249"/>
      <c r="AQ346" s="249"/>
      <c r="AR346" s="249"/>
      <c r="AS346" s="249"/>
      <c r="AT346" s="249"/>
      <c r="AU346" s="249"/>
      <c r="AV346" s="249"/>
      <c r="AW346" s="249"/>
      <c r="AX346" s="249"/>
      <c r="AY346" s="249"/>
      <c r="AZ346" s="249"/>
      <c r="BA346" s="249"/>
      <c r="BB346" s="249"/>
      <c r="BC346" s="249"/>
      <c r="BD346" s="249"/>
      <c r="BE346" s="249"/>
      <c r="BH346" s="267"/>
      <c r="BI346" s="267"/>
      <c r="BJ346" s="267"/>
      <c r="BK346" s="267"/>
      <c r="BL346" s="267"/>
      <c r="BM346" s="267"/>
      <c r="BO346" s="267"/>
      <c r="BP346" s="267"/>
      <c r="BQ346" s="267"/>
      <c r="BR346" s="267"/>
      <c r="BS346" s="267"/>
      <c r="BT346" s="267"/>
      <c r="BU346" s="267"/>
      <c r="BV346" s="268"/>
      <c r="BW346" s="268"/>
      <c r="BX346" s="263"/>
    </row>
    <row r="347" spans="3:73" ht="19.5" customHeight="1">
      <c r="C347" s="284"/>
      <c r="D347" s="284"/>
      <c r="E347" s="284"/>
      <c r="F347" s="284"/>
      <c r="G347" s="284"/>
      <c r="H347" s="284"/>
      <c r="I347" s="284"/>
      <c r="J347" s="284"/>
      <c r="K347" s="284"/>
      <c r="L347" s="284"/>
      <c r="M347" s="284"/>
      <c r="N347" s="284"/>
      <c r="O347" s="284"/>
      <c r="P347" s="284"/>
      <c r="Q347" s="284"/>
      <c r="R347" s="285"/>
      <c r="S347" s="285"/>
      <c r="T347" s="285"/>
      <c r="U347" s="285"/>
      <c r="V347" s="284"/>
      <c r="W347" s="284"/>
      <c r="X347" s="284"/>
      <c r="Y347" s="284"/>
      <c r="Z347" s="284"/>
      <c r="AA347" s="284"/>
      <c r="AB347" s="284"/>
      <c r="AE347" s="262"/>
      <c r="AF347" s="262"/>
      <c r="AG347" s="262"/>
      <c r="AH347" s="262"/>
      <c r="AI347" s="262"/>
      <c r="AJ347" s="262"/>
      <c r="AN347" s="284"/>
      <c r="AO347" s="284"/>
      <c r="AP347" s="284"/>
      <c r="AQ347" s="284"/>
      <c r="AR347" s="284"/>
      <c r="AS347" s="284"/>
      <c r="AT347" s="284"/>
      <c r="AU347" s="284"/>
      <c r="AV347" s="284"/>
      <c r="AW347" s="284"/>
      <c r="AX347" s="284"/>
      <c r="AY347" s="284"/>
      <c r="AZ347" s="284"/>
      <c r="BA347" s="284"/>
      <c r="BB347" s="284"/>
      <c r="BC347" s="284"/>
      <c r="BD347" s="284"/>
      <c r="BE347" s="284"/>
      <c r="BF347" s="284"/>
      <c r="BG347" s="284"/>
      <c r="BH347" s="284"/>
      <c r="BI347" s="284"/>
      <c r="BJ347" s="284"/>
      <c r="BK347" s="284"/>
      <c r="BL347" s="284"/>
      <c r="BM347" s="284"/>
      <c r="BO347" s="262"/>
      <c r="BP347" s="262"/>
      <c r="BQ347" s="262"/>
      <c r="BR347" s="262"/>
      <c r="BS347" s="262"/>
      <c r="BT347" s="262"/>
      <c r="BU347" s="262"/>
    </row>
    <row r="348" spans="1:73" ht="19.5" customHeight="1">
      <c r="A348" s="249">
        <v>14</v>
      </c>
      <c r="B348" s="249" t="s">
        <v>8</v>
      </c>
      <c r="C348" s="250" t="s">
        <v>499</v>
      </c>
      <c r="O348" s="687" t="s">
        <v>500</v>
      </c>
      <c r="P348" s="687"/>
      <c r="Q348" s="687"/>
      <c r="R348" s="687"/>
      <c r="S348" s="687"/>
      <c r="T348" s="687"/>
      <c r="U348" s="687"/>
      <c r="V348" s="687"/>
      <c r="W348" s="687" t="s">
        <v>501</v>
      </c>
      <c r="X348" s="687"/>
      <c r="Y348" s="687"/>
      <c r="Z348" s="687"/>
      <c r="AA348" s="687"/>
      <c r="AB348" s="687"/>
      <c r="AC348" s="687"/>
      <c r="AD348" s="250"/>
      <c r="AE348" s="688" t="s">
        <v>502</v>
      </c>
      <c r="AF348" s="688"/>
      <c r="AG348" s="688"/>
      <c r="AH348" s="688"/>
      <c r="AI348" s="688"/>
      <c r="AJ348" s="688"/>
      <c r="AK348" s="343"/>
      <c r="AN348" s="295"/>
      <c r="AO348" s="295"/>
      <c r="AP348" s="295"/>
      <c r="AQ348" s="295"/>
      <c r="AR348" s="295"/>
      <c r="AS348" s="295"/>
      <c r="AT348" s="295"/>
      <c r="AU348" s="295"/>
      <c r="AV348" s="295"/>
      <c r="AW348" s="295"/>
      <c r="AX348" s="295"/>
      <c r="AY348" s="295"/>
      <c r="AZ348" s="295"/>
      <c r="BA348" s="295"/>
      <c r="BB348" s="295"/>
      <c r="BC348" s="295"/>
      <c r="BD348" s="295"/>
      <c r="BE348" s="295"/>
      <c r="BF348" s="295"/>
      <c r="BG348" s="295"/>
      <c r="BH348" s="295"/>
      <c r="BI348" s="295"/>
      <c r="BJ348" s="295"/>
      <c r="BK348" s="295"/>
      <c r="BL348" s="295"/>
      <c r="BM348" s="295"/>
      <c r="BN348" s="250"/>
      <c r="BO348" s="267"/>
      <c r="BP348" s="267"/>
      <c r="BQ348" s="267"/>
      <c r="BR348" s="267"/>
      <c r="BS348" s="267"/>
      <c r="BT348" s="267"/>
      <c r="BU348" s="267"/>
    </row>
    <row r="349" spans="15:73" ht="45" customHeight="1">
      <c r="O349" s="722" t="s">
        <v>503</v>
      </c>
      <c r="P349" s="722"/>
      <c r="Q349" s="722"/>
      <c r="R349" s="722"/>
      <c r="S349" s="851" t="s">
        <v>504</v>
      </c>
      <c r="T349" s="851"/>
      <c r="U349" s="851"/>
      <c r="V349" s="851"/>
      <c r="W349" s="722" t="s">
        <v>505</v>
      </c>
      <c r="X349" s="722"/>
      <c r="Y349" s="722"/>
      <c r="Z349" s="722" t="s">
        <v>506</v>
      </c>
      <c r="AA349" s="722"/>
      <c r="AB349" s="722"/>
      <c r="AC349" s="722"/>
      <c r="AD349" s="722" t="s">
        <v>22</v>
      </c>
      <c r="AE349" s="722"/>
      <c r="AF349" s="722"/>
      <c r="AG349" s="722"/>
      <c r="AH349" s="851" t="s">
        <v>504</v>
      </c>
      <c r="AI349" s="851"/>
      <c r="AJ349" s="851"/>
      <c r="AK349" s="851"/>
      <c r="AL349" s="851"/>
      <c r="AM349" s="851"/>
      <c r="AN349" s="851"/>
      <c r="AO349" s="851"/>
      <c r="AP349" s="851"/>
      <c r="AQ349" s="851"/>
      <c r="AR349" s="851"/>
      <c r="AS349" s="851"/>
      <c r="AT349" s="851"/>
      <c r="AU349" s="851"/>
      <c r="AV349" s="851"/>
      <c r="AW349" s="851"/>
      <c r="AX349" s="851"/>
      <c r="AY349" s="851"/>
      <c r="AZ349" s="851"/>
      <c r="BA349" s="851"/>
      <c r="BB349" s="851"/>
      <c r="BC349" s="851"/>
      <c r="BD349" s="851"/>
      <c r="BE349" s="851"/>
      <c r="BF349" s="851"/>
      <c r="BG349" s="851"/>
      <c r="BH349" s="851"/>
      <c r="BI349" s="851"/>
      <c r="BJ349" s="851"/>
      <c r="BK349" s="851"/>
      <c r="BL349" s="851"/>
      <c r="BM349" s="851"/>
      <c r="BN349" s="851"/>
      <c r="BO349" s="851"/>
      <c r="BP349" s="851"/>
      <c r="BQ349" s="851"/>
      <c r="BR349" s="851"/>
      <c r="BS349" s="851"/>
      <c r="BT349" s="851"/>
      <c r="BU349" s="851"/>
    </row>
    <row r="350" spans="2:73" ht="19.5" customHeight="1">
      <c r="B350" s="249" t="s">
        <v>414</v>
      </c>
      <c r="C350" s="252" t="s">
        <v>139</v>
      </c>
      <c r="N350" s="853">
        <f>70409125048+8240275000</f>
        <v>78649400048</v>
      </c>
      <c r="O350" s="853"/>
      <c r="P350" s="853"/>
      <c r="Q350" s="853"/>
      <c r="R350" s="853"/>
      <c r="S350" s="853">
        <f>+N350</f>
        <v>78649400048</v>
      </c>
      <c r="T350" s="853"/>
      <c r="U350" s="853"/>
      <c r="V350" s="853"/>
      <c r="W350" s="854"/>
      <c r="X350" s="854"/>
      <c r="Y350" s="854"/>
      <c r="Z350" s="854"/>
      <c r="AA350" s="854"/>
      <c r="AB350" s="854"/>
      <c r="AC350" s="854"/>
      <c r="AD350" s="855">
        <f>57245284412+9039731000</f>
        <v>66285015412</v>
      </c>
      <c r="AE350" s="855"/>
      <c r="AF350" s="855"/>
      <c r="AG350" s="855"/>
      <c r="AH350" s="852">
        <f>+AD350</f>
        <v>66285015412</v>
      </c>
      <c r="AI350" s="852"/>
      <c r="AJ350" s="852"/>
      <c r="AK350" s="852"/>
      <c r="AL350" s="852"/>
      <c r="AM350" s="852"/>
      <c r="AN350" s="852"/>
      <c r="AO350" s="852"/>
      <c r="AP350" s="852"/>
      <c r="AQ350" s="852"/>
      <c r="AR350" s="852"/>
      <c r="AS350" s="852"/>
      <c r="AT350" s="852"/>
      <c r="AU350" s="852"/>
      <c r="AV350" s="852"/>
      <c r="AW350" s="852"/>
      <c r="AX350" s="852"/>
      <c r="AY350" s="852"/>
      <c r="AZ350" s="852"/>
      <c r="BA350" s="852"/>
      <c r="BB350" s="852"/>
      <c r="BC350" s="852"/>
      <c r="BD350" s="852"/>
      <c r="BE350" s="852"/>
      <c r="BF350" s="852"/>
      <c r="BG350" s="852"/>
      <c r="BH350" s="852"/>
      <c r="BI350" s="852"/>
      <c r="BJ350" s="852"/>
      <c r="BK350" s="852"/>
      <c r="BL350" s="852"/>
      <c r="BM350" s="852"/>
      <c r="BN350" s="852"/>
      <c r="BO350" s="852"/>
      <c r="BP350" s="852"/>
      <c r="BQ350" s="852"/>
      <c r="BR350" s="852"/>
      <c r="BS350" s="852"/>
      <c r="BT350" s="852"/>
      <c r="BU350" s="852"/>
    </row>
    <row r="351" spans="1:73" s="373" customFormat="1" ht="19.5" customHeight="1">
      <c r="A351" s="371"/>
      <c r="B351" s="371" t="s">
        <v>423</v>
      </c>
      <c r="C351" s="372" t="s">
        <v>507</v>
      </c>
      <c r="D351" s="372"/>
      <c r="E351" s="372"/>
      <c r="F351" s="372"/>
      <c r="G351" s="372"/>
      <c r="H351" s="372"/>
      <c r="I351" s="372"/>
      <c r="J351" s="372"/>
      <c r="K351" s="372"/>
      <c r="L351" s="372"/>
      <c r="M351" s="372"/>
      <c r="N351" s="907">
        <v>62743588591</v>
      </c>
      <c r="O351" s="907"/>
      <c r="P351" s="907"/>
      <c r="Q351" s="907"/>
      <c r="R351" s="907"/>
      <c r="S351" s="853">
        <f>+N351</f>
        <v>62743588591</v>
      </c>
      <c r="T351" s="853"/>
      <c r="U351" s="853"/>
      <c r="V351" s="853"/>
      <c r="W351" s="854"/>
      <c r="X351" s="854"/>
      <c r="Y351" s="854"/>
      <c r="Z351" s="854"/>
      <c r="AA351" s="854"/>
      <c r="AB351" s="854"/>
      <c r="AC351" s="854"/>
      <c r="AD351" s="855">
        <v>82247744591</v>
      </c>
      <c r="AE351" s="855"/>
      <c r="AF351" s="855"/>
      <c r="AG351" s="855"/>
      <c r="AH351" s="852">
        <f>+AD351</f>
        <v>82247744591</v>
      </c>
      <c r="AI351" s="852"/>
      <c r="AJ351" s="852"/>
      <c r="AK351" s="852"/>
      <c r="AL351" s="852"/>
      <c r="AM351" s="852"/>
      <c r="AN351" s="852"/>
      <c r="AO351" s="852"/>
      <c r="AP351" s="852"/>
      <c r="AQ351" s="852"/>
      <c r="AR351" s="852"/>
      <c r="AS351" s="852"/>
      <c r="AT351" s="852"/>
      <c r="AU351" s="852"/>
      <c r="AV351" s="852"/>
      <c r="AW351" s="852"/>
      <c r="AX351" s="852"/>
      <c r="AY351" s="852"/>
      <c r="AZ351" s="852"/>
      <c r="BA351" s="852"/>
      <c r="BB351" s="852"/>
      <c r="BC351" s="852"/>
      <c r="BD351" s="852"/>
      <c r="BE351" s="852"/>
      <c r="BF351" s="852"/>
      <c r="BG351" s="852"/>
      <c r="BH351" s="852"/>
      <c r="BI351" s="852"/>
      <c r="BJ351" s="852"/>
      <c r="BK351" s="852"/>
      <c r="BL351" s="852"/>
      <c r="BM351" s="852"/>
      <c r="BN351" s="852"/>
      <c r="BO351" s="852"/>
      <c r="BP351" s="852"/>
      <c r="BQ351" s="852"/>
      <c r="BR351" s="852"/>
      <c r="BS351" s="852"/>
      <c r="BT351" s="852"/>
      <c r="BU351" s="852"/>
    </row>
    <row r="352" spans="15:73" ht="19.5" customHeight="1">
      <c r="O352" s="374"/>
      <c r="P352" s="374"/>
      <c r="Q352" s="374"/>
      <c r="R352" s="374"/>
      <c r="S352" s="374"/>
      <c r="T352" s="375"/>
      <c r="U352" s="375"/>
      <c r="V352" s="374"/>
      <c r="W352" s="272"/>
      <c r="X352" s="272"/>
      <c r="Y352" s="272"/>
      <c r="Z352" s="272"/>
      <c r="AA352" s="272"/>
      <c r="AB352" s="272"/>
      <c r="AC352" s="260"/>
      <c r="AD352" s="260"/>
      <c r="AE352" s="272"/>
      <c r="AF352" s="272"/>
      <c r="AG352" s="272"/>
      <c r="AH352" s="272"/>
      <c r="AI352" s="272"/>
      <c r="AJ352" s="272"/>
      <c r="AN352" s="284"/>
      <c r="AO352" s="284"/>
      <c r="AP352" s="284"/>
      <c r="AQ352" s="284"/>
      <c r="AR352" s="284"/>
      <c r="AS352" s="284"/>
      <c r="AT352" s="284"/>
      <c r="AU352" s="284"/>
      <c r="AV352" s="284"/>
      <c r="AW352" s="284"/>
      <c r="AX352" s="284"/>
      <c r="AY352" s="284"/>
      <c r="AZ352" s="284"/>
      <c r="BA352" s="284"/>
      <c r="BB352" s="284"/>
      <c r="BC352" s="284"/>
      <c r="BD352" s="284"/>
      <c r="BE352" s="284"/>
      <c r="BF352" s="284"/>
      <c r="BG352" s="284"/>
      <c r="BH352" s="284"/>
      <c r="BI352" s="284"/>
      <c r="BJ352" s="284"/>
      <c r="BK352" s="284"/>
      <c r="BL352" s="284"/>
      <c r="BM352" s="284"/>
      <c r="BO352" s="262"/>
      <c r="BP352" s="262"/>
      <c r="BQ352" s="262"/>
      <c r="BR352" s="262"/>
      <c r="BS352" s="262"/>
      <c r="BT352" s="262"/>
      <c r="BU352" s="262"/>
    </row>
    <row r="353" spans="1:76" s="343" customFormat="1" ht="19.5" customHeight="1">
      <c r="A353" s="249"/>
      <c r="B353" s="249"/>
      <c r="C353" s="908" t="s">
        <v>17</v>
      </c>
      <c r="D353" s="895"/>
      <c r="E353" s="895"/>
      <c r="F353" s="895"/>
      <c r="G353" s="895"/>
      <c r="H353" s="895"/>
      <c r="I353" s="895"/>
      <c r="J353" s="895"/>
      <c r="K353" s="895"/>
      <c r="L353" s="895"/>
      <c r="M353" s="895"/>
      <c r="N353" s="856">
        <f>+N350+N351</f>
        <v>141392988639</v>
      </c>
      <c r="O353" s="856"/>
      <c r="P353" s="856"/>
      <c r="Q353" s="856"/>
      <c r="R353" s="856"/>
      <c r="S353" s="856">
        <f>+S350+S351</f>
        <v>141392988639</v>
      </c>
      <c r="T353" s="856"/>
      <c r="U353" s="856"/>
      <c r="V353" s="856"/>
      <c r="W353" s="857">
        <v>0</v>
      </c>
      <c r="X353" s="857"/>
      <c r="Y353" s="857"/>
      <c r="Z353" s="858">
        <f>+Z350+Z351</f>
        <v>0</v>
      </c>
      <c r="AA353" s="858"/>
      <c r="AB353" s="858"/>
      <c r="AC353" s="858"/>
      <c r="AD353" s="857">
        <f>+AD350+AD351</f>
        <v>148532760003</v>
      </c>
      <c r="AE353" s="857"/>
      <c r="AF353" s="857"/>
      <c r="AG353" s="857"/>
      <c r="AH353" s="857">
        <f>+AH350+AH351</f>
        <v>148532760003</v>
      </c>
      <c r="AI353" s="857"/>
      <c r="AJ353" s="857"/>
      <c r="AK353" s="857"/>
      <c r="AL353" s="857"/>
      <c r="AM353" s="857"/>
      <c r="AN353" s="857"/>
      <c r="AO353" s="857"/>
      <c r="AP353" s="857"/>
      <c r="AQ353" s="857"/>
      <c r="AR353" s="857"/>
      <c r="AS353" s="857"/>
      <c r="AT353" s="857"/>
      <c r="AU353" s="857"/>
      <c r="AV353" s="857"/>
      <c r="AW353" s="857"/>
      <c r="AX353" s="857"/>
      <c r="AY353" s="857"/>
      <c r="AZ353" s="857"/>
      <c r="BA353" s="857"/>
      <c r="BB353" s="857"/>
      <c r="BC353" s="857"/>
      <c r="BD353" s="857"/>
      <c r="BE353" s="857"/>
      <c r="BF353" s="857"/>
      <c r="BG353" s="857"/>
      <c r="BH353" s="857"/>
      <c r="BI353" s="857"/>
      <c r="BJ353" s="857"/>
      <c r="BK353" s="857"/>
      <c r="BL353" s="857"/>
      <c r="BM353" s="857"/>
      <c r="BN353" s="857"/>
      <c r="BO353" s="857"/>
      <c r="BP353" s="857"/>
      <c r="BQ353" s="857"/>
      <c r="BR353" s="857"/>
      <c r="BS353" s="857"/>
      <c r="BT353" s="857"/>
      <c r="BU353" s="859"/>
      <c r="BV353" s="346"/>
      <c r="BW353" s="346"/>
      <c r="BX353" s="250"/>
    </row>
    <row r="354" spans="3:73" ht="15.75" customHeight="1">
      <c r="C354" s="284"/>
      <c r="D354" s="284"/>
      <c r="E354" s="284"/>
      <c r="F354" s="284"/>
      <c r="G354" s="284"/>
      <c r="H354" s="284"/>
      <c r="I354" s="284"/>
      <c r="J354" s="284"/>
      <c r="K354" s="284"/>
      <c r="L354" s="284"/>
      <c r="M354" s="284"/>
      <c r="N354" s="284"/>
      <c r="O354" s="284"/>
      <c r="P354" s="284"/>
      <c r="Q354" s="284"/>
      <c r="R354" s="285"/>
      <c r="S354" s="285"/>
      <c r="T354" s="285"/>
      <c r="U354" s="285"/>
      <c r="V354" s="284"/>
      <c r="W354" s="284"/>
      <c r="X354" s="284"/>
      <c r="Y354" s="284"/>
      <c r="Z354" s="284"/>
      <c r="AA354" s="284"/>
      <c r="AB354" s="284"/>
      <c r="AE354" s="262"/>
      <c r="AF354" s="262"/>
      <c r="AG354" s="262"/>
      <c r="AH354" s="262"/>
      <c r="AI354" s="262"/>
      <c r="AJ354" s="262"/>
      <c r="AN354" s="284"/>
      <c r="AO354" s="284"/>
      <c r="AP354" s="284"/>
      <c r="AQ354" s="284"/>
      <c r="AR354" s="284"/>
      <c r="AS354" s="284"/>
      <c r="AT354" s="284"/>
      <c r="AU354" s="284"/>
      <c r="AV354" s="284"/>
      <c r="AW354" s="284"/>
      <c r="AX354" s="284"/>
      <c r="AY354" s="284"/>
      <c r="AZ354" s="284"/>
      <c r="BA354" s="284"/>
      <c r="BB354" s="284"/>
      <c r="BC354" s="284"/>
      <c r="BD354" s="284"/>
      <c r="BE354" s="284"/>
      <c r="BF354" s="284"/>
      <c r="BG354" s="284"/>
      <c r="BH354" s="284"/>
      <c r="BI354" s="284"/>
      <c r="BJ354" s="284"/>
      <c r="BK354" s="284"/>
      <c r="BL354" s="284"/>
      <c r="BM354" s="284"/>
      <c r="BO354" s="262"/>
      <c r="BP354" s="262"/>
      <c r="BQ354" s="262"/>
      <c r="BR354" s="262"/>
      <c r="BS354" s="262"/>
      <c r="BT354" s="262"/>
      <c r="BU354" s="262"/>
    </row>
    <row r="355" spans="1:73" ht="19.5" customHeight="1">
      <c r="A355" s="249">
        <v>15</v>
      </c>
      <c r="C355" s="295" t="s">
        <v>508</v>
      </c>
      <c r="D355" s="284"/>
      <c r="E355" s="284"/>
      <c r="F355" s="284"/>
      <c r="G355" s="284"/>
      <c r="H355" s="284"/>
      <c r="I355" s="284"/>
      <c r="J355" s="284"/>
      <c r="K355" s="284"/>
      <c r="L355" s="284"/>
      <c r="M355" s="284"/>
      <c r="N355" s="284"/>
      <c r="O355" s="284"/>
      <c r="P355" s="284"/>
      <c r="Q355" s="284"/>
      <c r="R355" s="285"/>
      <c r="S355" s="285"/>
      <c r="T355" s="285"/>
      <c r="U355" s="285"/>
      <c r="V355" s="284"/>
      <c r="W355" s="687" t="s">
        <v>502</v>
      </c>
      <c r="X355" s="687"/>
      <c r="Y355" s="687"/>
      <c r="Z355" s="687"/>
      <c r="AA355" s="687"/>
      <c r="AB355" s="687"/>
      <c r="AC355" s="687"/>
      <c r="AD355" s="250"/>
      <c r="AE355" s="688" t="s">
        <v>502</v>
      </c>
      <c r="AF355" s="688"/>
      <c r="AG355" s="688"/>
      <c r="AH355" s="688"/>
      <c r="AI355" s="688"/>
      <c r="AJ355" s="688"/>
      <c r="AN355" s="284"/>
      <c r="AO355" s="284"/>
      <c r="AP355" s="284"/>
      <c r="AQ355" s="284"/>
      <c r="AR355" s="284"/>
      <c r="AS355" s="284"/>
      <c r="AT355" s="284"/>
      <c r="AU355" s="284"/>
      <c r="AV355" s="284"/>
      <c r="AW355" s="284"/>
      <c r="AX355" s="284"/>
      <c r="AY355" s="284"/>
      <c r="AZ355" s="284"/>
      <c r="BA355" s="284"/>
      <c r="BB355" s="284"/>
      <c r="BC355" s="284"/>
      <c r="BD355" s="284"/>
      <c r="BE355" s="284"/>
      <c r="BF355" s="284"/>
      <c r="BG355" s="284"/>
      <c r="BH355" s="284"/>
      <c r="BI355" s="284"/>
      <c r="BJ355" s="284"/>
      <c r="BK355" s="284"/>
      <c r="BL355" s="284"/>
      <c r="BM355" s="284"/>
      <c r="BO355" s="262"/>
      <c r="BP355" s="262"/>
      <c r="BQ355" s="262"/>
      <c r="BR355" s="262"/>
      <c r="BS355" s="262"/>
      <c r="BT355" s="262"/>
      <c r="BU355" s="262"/>
    </row>
    <row r="356" spans="2:73" ht="19.5" customHeight="1">
      <c r="B356" s="249" t="s">
        <v>414</v>
      </c>
      <c r="C356" s="284" t="s">
        <v>509</v>
      </c>
      <c r="D356" s="284"/>
      <c r="E356" s="284"/>
      <c r="F356" s="284"/>
      <c r="G356" s="284"/>
      <c r="H356" s="284"/>
      <c r="I356" s="284"/>
      <c r="J356" s="284"/>
      <c r="K356" s="284"/>
      <c r="L356" s="284"/>
      <c r="M356" s="284"/>
      <c r="N356" s="284"/>
      <c r="O356" s="284"/>
      <c r="P356" s="284"/>
      <c r="Q356" s="284"/>
      <c r="R356" s="285"/>
      <c r="S356" s="285"/>
      <c r="T356" s="285"/>
      <c r="U356" s="285"/>
      <c r="V356" s="284"/>
      <c r="W356" s="737"/>
      <c r="X356" s="737"/>
      <c r="Y356" s="737"/>
      <c r="Z356" s="737"/>
      <c r="AA356" s="737"/>
      <c r="AB356" s="737"/>
      <c r="AC356" s="737"/>
      <c r="AE356" s="860"/>
      <c r="AF356" s="860"/>
      <c r="AG356" s="860"/>
      <c r="AH356" s="860"/>
      <c r="AI356" s="860"/>
      <c r="AJ356" s="860"/>
      <c r="AN356" s="284"/>
      <c r="AO356" s="284"/>
      <c r="AP356" s="284"/>
      <c r="AQ356" s="284"/>
      <c r="AR356" s="284"/>
      <c r="AS356" s="284"/>
      <c r="AT356" s="284"/>
      <c r="AU356" s="284"/>
      <c r="AV356" s="284"/>
      <c r="AW356" s="284"/>
      <c r="AX356" s="284"/>
      <c r="AY356" s="284"/>
      <c r="AZ356" s="284"/>
      <c r="BA356" s="284"/>
      <c r="BB356" s="284"/>
      <c r="BC356" s="284"/>
      <c r="BD356" s="284"/>
      <c r="BE356" s="284"/>
      <c r="BF356" s="284"/>
      <c r="BG356" s="284"/>
      <c r="BH356" s="284"/>
      <c r="BI356" s="284"/>
      <c r="BJ356" s="284"/>
      <c r="BK356" s="284"/>
      <c r="BL356" s="284"/>
      <c r="BM356" s="284"/>
      <c r="BO356" s="262"/>
      <c r="BP356" s="262"/>
      <c r="BQ356" s="262"/>
      <c r="BR356" s="262"/>
      <c r="BS356" s="262"/>
      <c r="BT356" s="262"/>
      <c r="BU356" s="262"/>
    </row>
    <row r="357" spans="2:73" ht="19.5" customHeight="1">
      <c r="B357" s="249" t="s">
        <v>405</v>
      </c>
      <c r="C357" s="284" t="s">
        <v>510</v>
      </c>
      <c r="D357" s="284"/>
      <c r="E357" s="284"/>
      <c r="F357" s="284"/>
      <c r="G357" s="284"/>
      <c r="H357" s="284"/>
      <c r="I357" s="284"/>
      <c r="J357" s="284"/>
      <c r="K357" s="284"/>
      <c r="L357" s="284"/>
      <c r="M357" s="284"/>
      <c r="N357" s="284"/>
      <c r="O357" s="284"/>
      <c r="P357" s="284"/>
      <c r="Q357" s="284"/>
      <c r="R357" s="285"/>
      <c r="S357" s="285"/>
      <c r="T357" s="285"/>
      <c r="U357" s="285"/>
      <c r="V357" s="284"/>
      <c r="W357" s="737"/>
      <c r="X357" s="737"/>
      <c r="Y357" s="737"/>
      <c r="Z357" s="737"/>
      <c r="AA357" s="737"/>
      <c r="AB357" s="737"/>
      <c r="AC357" s="737"/>
      <c r="AE357" s="860"/>
      <c r="AF357" s="860"/>
      <c r="AG357" s="860"/>
      <c r="AH357" s="860"/>
      <c r="AI357" s="860"/>
      <c r="AJ357" s="860"/>
      <c r="AN357" s="284"/>
      <c r="AO357" s="284"/>
      <c r="AP357" s="284"/>
      <c r="AQ357" s="284"/>
      <c r="AR357" s="284"/>
      <c r="AS357" s="284"/>
      <c r="AT357" s="284"/>
      <c r="AU357" s="284"/>
      <c r="AV357" s="284"/>
      <c r="AW357" s="284"/>
      <c r="AX357" s="284"/>
      <c r="AY357" s="284"/>
      <c r="AZ357" s="284"/>
      <c r="BA357" s="284"/>
      <c r="BB357" s="284"/>
      <c r="BC357" s="284"/>
      <c r="BD357" s="284"/>
      <c r="BE357" s="284"/>
      <c r="BF357" s="284"/>
      <c r="BG357" s="284"/>
      <c r="BH357" s="284"/>
      <c r="BI357" s="284"/>
      <c r="BJ357" s="284"/>
      <c r="BK357" s="284"/>
      <c r="BL357" s="284"/>
      <c r="BM357" s="284"/>
      <c r="BO357" s="262"/>
      <c r="BP357" s="262"/>
      <c r="BQ357" s="262"/>
      <c r="BR357" s="262"/>
      <c r="BS357" s="262"/>
      <c r="BT357" s="262"/>
      <c r="BU357" s="262"/>
    </row>
    <row r="358" spans="2:73" ht="19.5" customHeight="1">
      <c r="B358" s="249" t="s">
        <v>405</v>
      </c>
      <c r="C358" s="284" t="s">
        <v>511</v>
      </c>
      <c r="D358" s="284"/>
      <c r="E358" s="284"/>
      <c r="F358" s="284"/>
      <c r="G358" s="284"/>
      <c r="H358" s="284"/>
      <c r="I358" s="284"/>
      <c r="J358" s="284"/>
      <c r="K358" s="284"/>
      <c r="L358" s="284"/>
      <c r="M358" s="284"/>
      <c r="N358" s="284"/>
      <c r="O358" s="284"/>
      <c r="P358" s="284"/>
      <c r="Q358" s="284"/>
      <c r="R358" s="285"/>
      <c r="S358" s="285"/>
      <c r="T358" s="285"/>
      <c r="U358" s="285"/>
      <c r="V358" s="284"/>
      <c r="W358" s="734">
        <v>35142780733.4</v>
      </c>
      <c r="X358" s="734"/>
      <c r="Y358" s="734"/>
      <c r="Z358" s="734"/>
      <c r="AA358" s="734"/>
      <c r="AB358" s="734"/>
      <c r="AC358" s="734"/>
      <c r="AE358" s="860">
        <v>34615256315</v>
      </c>
      <c r="AF358" s="860"/>
      <c r="AG358" s="860"/>
      <c r="AH358" s="860"/>
      <c r="AI358" s="860"/>
      <c r="AJ358" s="860"/>
      <c r="AN358" s="284"/>
      <c r="AO358" s="284"/>
      <c r="AP358" s="284"/>
      <c r="AQ358" s="284"/>
      <c r="AR358" s="284"/>
      <c r="AS358" s="284"/>
      <c r="AT358" s="284"/>
      <c r="AU358" s="284"/>
      <c r="AV358" s="284"/>
      <c r="AW358" s="284"/>
      <c r="AX358" s="284"/>
      <c r="AY358" s="284"/>
      <c r="AZ358" s="284"/>
      <c r="BA358" s="284"/>
      <c r="BB358" s="284"/>
      <c r="BC358" s="284"/>
      <c r="BD358" s="284"/>
      <c r="BE358" s="284"/>
      <c r="BF358" s="284"/>
      <c r="BG358" s="284"/>
      <c r="BH358" s="284"/>
      <c r="BI358" s="284"/>
      <c r="BJ358" s="284"/>
      <c r="BK358" s="284"/>
      <c r="BL358" s="284"/>
      <c r="BM358" s="284"/>
      <c r="BO358" s="262"/>
      <c r="BP358" s="262"/>
      <c r="BQ358" s="262"/>
      <c r="BR358" s="262"/>
      <c r="BS358" s="262"/>
      <c r="BT358" s="262"/>
      <c r="BU358" s="262"/>
    </row>
    <row r="359" spans="3:73" ht="19.5" customHeight="1">
      <c r="C359" s="284"/>
      <c r="D359" s="284" t="s">
        <v>17</v>
      </c>
      <c r="E359" s="284"/>
      <c r="F359" s="284"/>
      <c r="G359" s="284"/>
      <c r="H359" s="284"/>
      <c r="I359" s="284"/>
      <c r="J359" s="284"/>
      <c r="K359" s="284"/>
      <c r="L359" s="284"/>
      <c r="M359" s="284"/>
      <c r="N359" s="284"/>
      <c r="O359" s="284"/>
      <c r="P359" s="284"/>
      <c r="Q359" s="284"/>
      <c r="R359" s="285"/>
      <c r="S359" s="285"/>
      <c r="T359" s="285"/>
      <c r="U359" s="285"/>
      <c r="V359" s="284"/>
      <c r="W359" s="734">
        <f>+W357+W358</f>
        <v>35142780733.4</v>
      </c>
      <c r="X359" s="734"/>
      <c r="Y359" s="734"/>
      <c r="Z359" s="734"/>
      <c r="AA359" s="734"/>
      <c r="AB359" s="734"/>
      <c r="AC359" s="734"/>
      <c r="AE359" s="860">
        <f>+AE357+AE358</f>
        <v>34615256315</v>
      </c>
      <c r="AF359" s="860"/>
      <c r="AG359" s="860"/>
      <c r="AH359" s="860"/>
      <c r="AI359" s="860"/>
      <c r="AJ359" s="860"/>
      <c r="AN359" s="284"/>
      <c r="AO359" s="284"/>
      <c r="AP359" s="284"/>
      <c r="AQ359" s="284"/>
      <c r="AR359" s="284"/>
      <c r="AS359" s="284"/>
      <c r="AT359" s="284"/>
      <c r="AU359" s="284"/>
      <c r="AV359" s="284"/>
      <c r="AW359" s="284"/>
      <c r="AX359" s="284"/>
      <c r="AY359" s="284"/>
      <c r="AZ359" s="284"/>
      <c r="BA359" s="284"/>
      <c r="BB359" s="284"/>
      <c r="BC359" s="284"/>
      <c r="BD359" s="284"/>
      <c r="BE359" s="284"/>
      <c r="BF359" s="284"/>
      <c r="BG359" s="284"/>
      <c r="BH359" s="284"/>
      <c r="BI359" s="284"/>
      <c r="BJ359" s="284"/>
      <c r="BK359" s="284"/>
      <c r="BL359" s="284"/>
      <c r="BM359" s="284"/>
      <c r="BO359" s="262"/>
      <c r="BP359" s="262"/>
      <c r="BQ359" s="262"/>
      <c r="BR359" s="262"/>
      <c r="BS359" s="262"/>
      <c r="BT359" s="262"/>
      <c r="BU359" s="262"/>
    </row>
    <row r="360" spans="2:73" ht="19.5" customHeight="1">
      <c r="B360" s="249" t="s">
        <v>423</v>
      </c>
      <c r="C360" s="284" t="s">
        <v>512</v>
      </c>
      <c r="D360" s="284"/>
      <c r="E360" s="284"/>
      <c r="F360" s="284"/>
      <c r="G360" s="284"/>
      <c r="H360" s="284"/>
      <c r="I360" s="284"/>
      <c r="J360" s="284"/>
      <c r="K360" s="284"/>
      <c r="L360" s="284"/>
      <c r="M360" s="284"/>
      <c r="N360" s="284"/>
      <c r="O360" s="284"/>
      <c r="P360" s="284"/>
      <c r="Q360" s="284"/>
      <c r="R360" s="285"/>
      <c r="S360" s="285"/>
      <c r="T360" s="285"/>
      <c r="U360" s="285"/>
      <c r="V360" s="284"/>
      <c r="W360" s="293"/>
      <c r="X360" s="293"/>
      <c r="Y360" s="293"/>
      <c r="Z360" s="293"/>
      <c r="AA360" s="293"/>
      <c r="AB360" s="293"/>
      <c r="AC360" s="374"/>
      <c r="AE360" s="262"/>
      <c r="AF360" s="262"/>
      <c r="AG360" s="262"/>
      <c r="AH360" s="262"/>
      <c r="AI360" s="262"/>
      <c r="AJ360" s="262"/>
      <c r="AN360" s="284"/>
      <c r="AO360" s="284"/>
      <c r="AP360" s="284"/>
      <c r="AQ360" s="284"/>
      <c r="AR360" s="284"/>
      <c r="AS360" s="284"/>
      <c r="AT360" s="284"/>
      <c r="AU360" s="284"/>
      <c r="AV360" s="284"/>
      <c r="AW360" s="284"/>
      <c r="AX360" s="284"/>
      <c r="AY360" s="284"/>
      <c r="AZ360" s="284"/>
      <c r="BA360" s="284"/>
      <c r="BB360" s="284"/>
      <c r="BC360" s="284"/>
      <c r="BD360" s="284"/>
      <c r="BE360" s="284"/>
      <c r="BF360" s="284"/>
      <c r="BG360" s="284"/>
      <c r="BH360" s="284"/>
      <c r="BI360" s="284"/>
      <c r="BJ360" s="284"/>
      <c r="BK360" s="284"/>
      <c r="BL360" s="284"/>
      <c r="BM360" s="284"/>
      <c r="BO360" s="262"/>
      <c r="BP360" s="262"/>
      <c r="BQ360" s="262"/>
      <c r="BR360" s="262"/>
      <c r="BS360" s="262"/>
      <c r="BT360" s="262"/>
      <c r="BU360" s="262"/>
    </row>
    <row r="361" spans="2:73" ht="19.5" customHeight="1">
      <c r="B361" s="249" t="s">
        <v>405</v>
      </c>
      <c r="C361" s="284" t="s">
        <v>513</v>
      </c>
      <c r="D361" s="284"/>
      <c r="E361" s="284"/>
      <c r="F361" s="284"/>
      <c r="G361" s="284"/>
      <c r="H361" s="284"/>
      <c r="I361" s="284"/>
      <c r="J361" s="284"/>
      <c r="K361" s="284"/>
      <c r="L361" s="284"/>
      <c r="M361" s="284"/>
      <c r="N361" s="284"/>
      <c r="O361" s="284"/>
      <c r="P361" s="284"/>
      <c r="Q361" s="284"/>
      <c r="R361" s="285"/>
      <c r="S361" s="285"/>
      <c r="T361" s="285"/>
      <c r="U361" s="285"/>
      <c r="V361" s="284"/>
      <c r="W361" s="734"/>
      <c r="X361" s="734"/>
      <c r="Y361" s="734"/>
      <c r="Z361" s="734"/>
      <c r="AA361" s="734"/>
      <c r="AB361" s="734"/>
      <c r="AC361" s="734"/>
      <c r="AE361" s="860"/>
      <c r="AF361" s="860"/>
      <c r="AG361" s="860"/>
      <c r="AH361" s="860"/>
      <c r="AI361" s="860"/>
      <c r="AJ361" s="860"/>
      <c r="AN361" s="284"/>
      <c r="AO361" s="284"/>
      <c r="AP361" s="284"/>
      <c r="AQ361" s="284"/>
      <c r="AR361" s="284"/>
      <c r="AS361" s="284"/>
      <c r="AT361" s="284"/>
      <c r="AU361" s="284"/>
      <c r="AV361" s="284"/>
      <c r="AW361" s="284"/>
      <c r="AX361" s="284"/>
      <c r="AY361" s="284"/>
      <c r="AZ361" s="284"/>
      <c r="BA361" s="284"/>
      <c r="BB361" s="284"/>
      <c r="BC361" s="284"/>
      <c r="BD361" s="284"/>
      <c r="BE361" s="284"/>
      <c r="BF361" s="284"/>
      <c r="BG361" s="284"/>
      <c r="BH361" s="284"/>
      <c r="BI361" s="284"/>
      <c r="BJ361" s="284"/>
      <c r="BK361" s="284"/>
      <c r="BL361" s="284"/>
      <c r="BM361" s="284"/>
      <c r="BO361" s="262"/>
      <c r="BP361" s="262"/>
      <c r="BQ361" s="262"/>
      <c r="BR361" s="262"/>
      <c r="BS361" s="262"/>
      <c r="BT361" s="262"/>
      <c r="BU361" s="262"/>
    </row>
    <row r="362" spans="2:73" ht="19.5" customHeight="1">
      <c r="B362" s="249" t="s">
        <v>405</v>
      </c>
      <c r="C362" s="284" t="s">
        <v>514</v>
      </c>
      <c r="D362" s="284"/>
      <c r="E362" s="284"/>
      <c r="F362" s="284"/>
      <c r="G362" s="284"/>
      <c r="H362" s="284"/>
      <c r="I362" s="284"/>
      <c r="J362" s="284"/>
      <c r="K362" s="284"/>
      <c r="L362" s="284"/>
      <c r="M362" s="284"/>
      <c r="N362" s="284"/>
      <c r="O362" s="284"/>
      <c r="P362" s="284"/>
      <c r="Q362" s="284"/>
      <c r="R362" s="285"/>
      <c r="S362" s="285"/>
      <c r="T362" s="285"/>
      <c r="U362" s="285"/>
      <c r="V362" s="284"/>
      <c r="W362" s="734"/>
      <c r="X362" s="734"/>
      <c r="Y362" s="734"/>
      <c r="Z362" s="734"/>
      <c r="AA362" s="734"/>
      <c r="AB362" s="734"/>
      <c r="AC362" s="734"/>
      <c r="AE362" s="860"/>
      <c r="AF362" s="860"/>
      <c r="AG362" s="860"/>
      <c r="AH362" s="860"/>
      <c r="AI362" s="860"/>
      <c r="AJ362" s="860"/>
      <c r="AN362" s="284"/>
      <c r="AO362" s="284"/>
      <c r="AP362" s="284"/>
      <c r="AQ362" s="284"/>
      <c r="AR362" s="284"/>
      <c r="AS362" s="284"/>
      <c r="AT362" s="284"/>
      <c r="AU362" s="284"/>
      <c r="AV362" s="284"/>
      <c r="AW362" s="284"/>
      <c r="AX362" s="284"/>
      <c r="AY362" s="284"/>
      <c r="AZ362" s="284"/>
      <c r="BA362" s="284"/>
      <c r="BB362" s="284"/>
      <c r="BC362" s="284"/>
      <c r="BD362" s="284"/>
      <c r="BE362" s="284"/>
      <c r="BF362" s="284"/>
      <c r="BG362" s="284"/>
      <c r="BH362" s="284"/>
      <c r="BI362" s="284"/>
      <c r="BJ362" s="284"/>
      <c r="BK362" s="284"/>
      <c r="BL362" s="284"/>
      <c r="BM362" s="284"/>
      <c r="BO362" s="262"/>
      <c r="BP362" s="262"/>
      <c r="BQ362" s="262"/>
      <c r="BR362" s="262"/>
      <c r="BS362" s="262"/>
      <c r="BT362" s="262"/>
      <c r="BU362" s="262"/>
    </row>
    <row r="363" spans="3:73" ht="19.5" customHeight="1">
      <c r="C363" s="284" t="s">
        <v>17</v>
      </c>
      <c r="D363" s="284"/>
      <c r="E363" s="284"/>
      <c r="F363" s="284"/>
      <c r="G363" s="284"/>
      <c r="H363" s="284"/>
      <c r="I363" s="284"/>
      <c r="J363" s="284"/>
      <c r="K363" s="284"/>
      <c r="L363" s="284"/>
      <c r="M363" s="284"/>
      <c r="N363" s="284"/>
      <c r="O363" s="284"/>
      <c r="P363" s="284"/>
      <c r="Q363" s="284"/>
      <c r="R363" s="285"/>
      <c r="S363" s="285"/>
      <c r="T363" s="285"/>
      <c r="U363" s="285"/>
      <c r="V363" s="284"/>
      <c r="W363" s="734">
        <f>+W361+W362</f>
        <v>0</v>
      </c>
      <c r="X363" s="734"/>
      <c r="Y363" s="734"/>
      <c r="Z363" s="734"/>
      <c r="AA363" s="734"/>
      <c r="AB363" s="734"/>
      <c r="AC363" s="734"/>
      <c r="AE363" s="860">
        <v>0</v>
      </c>
      <c r="AF363" s="860"/>
      <c r="AG363" s="860"/>
      <c r="AH363" s="860"/>
      <c r="AI363" s="860"/>
      <c r="AJ363" s="860"/>
      <c r="AN363" s="284"/>
      <c r="AO363" s="284"/>
      <c r="AP363" s="284"/>
      <c r="AQ363" s="284"/>
      <c r="AR363" s="284"/>
      <c r="AS363" s="284"/>
      <c r="AT363" s="284"/>
      <c r="AU363" s="284"/>
      <c r="AV363" s="284"/>
      <c r="AW363" s="284"/>
      <c r="AX363" s="284"/>
      <c r="AY363" s="284"/>
      <c r="AZ363" s="284"/>
      <c r="BA363" s="284"/>
      <c r="BB363" s="284"/>
      <c r="BC363" s="284"/>
      <c r="BD363" s="284"/>
      <c r="BE363" s="284"/>
      <c r="BF363" s="284"/>
      <c r="BG363" s="284"/>
      <c r="BH363" s="284"/>
      <c r="BI363" s="284"/>
      <c r="BJ363" s="284"/>
      <c r="BK363" s="284"/>
      <c r="BL363" s="284"/>
      <c r="BM363" s="284"/>
      <c r="BO363" s="262"/>
      <c r="BP363" s="262"/>
      <c r="BQ363" s="262"/>
      <c r="BR363" s="262"/>
      <c r="BS363" s="262"/>
      <c r="BT363" s="262"/>
      <c r="BU363" s="262"/>
    </row>
    <row r="364" spans="2:73" ht="19.5" customHeight="1">
      <c r="B364" s="249" t="s">
        <v>436</v>
      </c>
      <c r="C364" s="284" t="s">
        <v>515</v>
      </c>
      <c r="D364" s="284"/>
      <c r="E364" s="284"/>
      <c r="F364" s="284"/>
      <c r="G364" s="284"/>
      <c r="H364" s="284"/>
      <c r="I364" s="284"/>
      <c r="J364" s="284"/>
      <c r="K364" s="284"/>
      <c r="L364" s="284"/>
      <c r="M364" s="284"/>
      <c r="N364" s="284"/>
      <c r="O364" s="284"/>
      <c r="P364" s="284"/>
      <c r="Q364" s="284"/>
      <c r="R364" s="285"/>
      <c r="S364" s="285"/>
      <c r="T364" s="285"/>
      <c r="U364" s="285"/>
      <c r="V364" s="284"/>
      <c r="W364" s="734"/>
      <c r="X364" s="734"/>
      <c r="Y364" s="734"/>
      <c r="Z364" s="734"/>
      <c r="AA364" s="734"/>
      <c r="AB364" s="734"/>
      <c r="AC364" s="734"/>
      <c r="AE364" s="860"/>
      <c r="AF364" s="860"/>
      <c r="AG364" s="860"/>
      <c r="AH364" s="860"/>
      <c r="AI364" s="860"/>
      <c r="AJ364" s="860"/>
      <c r="AN364" s="284"/>
      <c r="AO364" s="284"/>
      <c r="AP364" s="284"/>
      <c r="AQ364" s="284"/>
      <c r="AR364" s="284"/>
      <c r="AS364" s="284"/>
      <c r="AT364" s="284"/>
      <c r="AU364" s="284"/>
      <c r="AV364" s="284"/>
      <c r="AW364" s="284"/>
      <c r="AX364" s="284"/>
      <c r="AY364" s="284"/>
      <c r="AZ364" s="284"/>
      <c r="BA364" s="284"/>
      <c r="BB364" s="284"/>
      <c r="BC364" s="284"/>
      <c r="BD364" s="284"/>
      <c r="BE364" s="284"/>
      <c r="BF364" s="284"/>
      <c r="BG364" s="284"/>
      <c r="BH364" s="284"/>
      <c r="BI364" s="284"/>
      <c r="BJ364" s="284"/>
      <c r="BK364" s="284"/>
      <c r="BL364" s="284"/>
      <c r="BM364" s="284"/>
      <c r="BO364" s="262"/>
      <c r="BP364" s="262"/>
      <c r="BQ364" s="262"/>
      <c r="BR364" s="262"/>
      <c r="BS364" s="262"/>
      <c r="BT364" s="262"/>
      <c r="BU364" s="262"/>
    </row>
    <row r="365" spans="3:73" ht="18.75" customHeight="1">
      <c r="C365" s="736" t="s">
        <v>17</v>
      </c>
      <c r="D365" s="736"/>
      <c r="E365" s="736"/>
      <c r="F365" s="736"/>
      <c r="G365" s="736"/>
      <c r="H365" s="736"/>
      <c r="I365" s="736"/>
      <c r="J365" s="736"/>
      <c r="K365" s="736"/>
      <c r="L365" s="736"/>
      <c r="M365" s="736"/>
      <c r="N365" s="736"/>
      <c r="O365" s="736"/>
      <c r="P365" s="736"/>
      <c r="Q365" s="736"/>
      <c r="R365" s="736"/>
      <c r="S365" s="736"/>
      <c r="T365" s="736"/>
      <c r="U365" s="736"/>
      <c r="V365" s="284"/>
      <c r="W365" s="733">
        <f>+W359+W363+W364</f>
        <v>35142780733.4</v>
      </c>
      <c r="X365" s="733"/>
      <c r="Y365" s="733"/>
      <c r="Z365" s="733"/>
      <c r="AA365" s="733"/>
      <c r="AB365" s="733"/>
      <c r="AC365" s="733"/>
      <c r="AD365" s="250"/>
      <c r="AE365" s="861">
        <f>+AE358+AE363+AE364</f>
        <v>34615256315</v>
      </c>
      <c r="AF365" s="861"/>
      <c r="AG365" s="861"/>
      <c r="AH365" s="861"/>
      <c r="AI365" s="861"/>
      <c r="AJ365" s="861"/>
      <c r="AN365" s="284"/>
      <c r="AO365" s="284"/>
      <c r="AP365" s="284"/>
      <c r="AQ365" s="284"/>
      <c r="AR365" s="284"/>
      <c r="AS365" s="284"/>
      <c r="AT365" s="284"/>
      <c r="AU365" s="284"/>
      <c r="AV365" s="284"/>
      <c r="AW365" s="284"/>
      <c r="AX365" s="284"/>
      <c r="AY365" s="284"/>
      <c r="AZ365" s="284"/>
      <c r="BA365" s="284"/>
      <c r="BB365" s="284"/>
      <c r="BC365" s="284"/>
      <c r="BD365" s="284"/>
      <c r="BE365" s="284"/>
      <c r="BF365" s="284"/>
      <c r="BG365" s="284"/>
      <c r="BH365" s="284"/>
      <c r="BI365" s="284"/>
      <c r="BJ365" s="284"/>
      <c r="BK365" s="284"/>
      <c r="BL365" s="284"/>
      <c r="BM365" s="284"/>
      <c r="BO365" s="262"/>
      <c r="BP365" s="262"/>
      <c r="BQ365" s="262"/>
      <c r="BR365" s="262"/>
      <c r="BS365" s="262"/>
      <c r="BT365" s="262"/>
      <c r="BU365" s="262"/>
    </row>
    <row r="366" spans="1:73" ht="35.25" customHeight="1">
      <c r="A366" s="249">
        <v>17</v>
      </c>
      <c r="B366" s="249" t="s">
        <v>140</v>
      </c>
      <c r="C366" s="299"/>
      <c r="D366" s="299"/>
      <c r="E366" s="299"/>
      <c r="F366" s="299"/>
      <c r="G366" s="299"/>
      <c r="H366" s="299"/>
      <c r="I366" s="299"/>
      <c r="J366" s="299"/>
      <c r="K366" s="299"/>
      <c r="L366" s="299"/>
      <c r="M366" s="299"/>
      <c r="N366" s="299"/>
      <c r="O366" s="299"/>
      <c r="P366" s="299"/>
      <c r="Q366" s="299"/>
      <c r="R366" s="299"/>
      <c r="S366" s="730" t="s">
        <v>502</v>
      </c>
      <c r="T366" s="730"/>
      <c r="U366" s="730"/>
      <c r="V366" s="730"/>
      <c r="W366" s="730"/>
      <c r="X366" s="730"/>
      <c r="Y366" s="730" t="s">
        <v>517</v>
      </c>
      <c r="Z366" s="730"/>
      <c r="AA366" s="730"/>
      <c r="AB366" s="730" t="s">
        <v>516</v>
      </c>
      <c r="AC366" s="730"/>
      <c r="AD366" s="730"/>
      <c r="AE366" s="730"/>
      <c r="AF366" s="730"/>
      <c r="AG366" s="730" t="s">
        <v>500</v>
      </c>
      <c r="AH366" s="730"/>
      <c r="AI366" s="730"/>
      <c r="AJ366" s="730"/>
      <c r="AN366" s="284"/>
      <c r="AO366" s="284"/>
      <c r="AP366" s="284"/>
      <c r="AQ366" s="284"/>
      <c r="AR366" s="284"/>
      <c r="AS366" s="284"/>
      <c r="AT366" s="284"/>
      <c r="AU366" s="284"/>
      <c r="AV366" s="284"/>
      <c r="AW366" s="284"/>
      <c r="AX366" s="284"/>
      <c r="AY366" s="284"/>
      <c r="AZ366" s="284"/>
      <c r="BA366" s="284"/>
      <c r="BB366" s="284"/>
      <c r="BC366" s="284"/>
      <c r="BD366" s="284"/>
      <c r="BE366" s="284"/>
      <c r="BF366" s="284"/>
      <c r="BG366" s="284"/>
      <c r="BH366" s="284"/>
      <c r="BI366" s="284"/>
      <c r="BJ366" s="284"/>
      <c r="BK366" s="284"/>
      <c r="BL366" s="284"/>
      <c r="BM366" s="284"/>
      <c r="BO366" s="262"/>
      <c r="BP366" s="262"/>
      <c r="BQ366" s="262"/>
      <c r="BR366" s="262"/>
      <c r="BS366" s="262"/>
      <c r="BT366" s="262"/>
      <c r="BU366" s="262"/>
    </row>
    <row r="367" spans="2:73" ht="19.5" customHeight="1">
      <c r="B367" s="249" t="s">
        <v>405</v>
      </c>
      <c r="C367" s="862" t="s">
        <v>518</v>
      </c>
      <c r="D367" s="862"/>
      <c r="E367" s="862"/>
      <c r="F367" s="862"/>
      <c r="G367" s="862"/>
      <c r="H367" s="862"/>
      <c r="I367" s="862"/>
      <c r="J367" s="862"/>
      <c r="K367" s="862"/>
      <c r="L367" s="862"/>
      <c r="M367" s="862"/>
      <c r="N367" s="862"/>
      <c r="O367" s="862"/>
      <c r="P367" s="862"/>
      <c r="Q367" s="862"/>
      <c r="R367" s="862"/>
      <c r="S367" s="731">
        <v>7885342586</v>
      </c>
      <c r="T367" s="731"/>
      <c r="U367" s="731"/>
      <c r="V367" s="731"/>
      <c r="W367" s="731"/>
      <c r="X367" s="731"/>
      <c r="Y367" s="734">
        <f>+AG367+AB367-S367</f>
        <v>2599908759</v>
      </c>
      <c r="Z367" s="734"/>
      <c r="AA367" s="734"/>
      <c r="AB367" s="734">
        <v>3000000000</v>
      </c>
      <c r="AC367" s="734"/>
      <c r="AD367" s="734"/>
      <c r="AE367" s="734"/>
      <c r="AF367" s="734"/>
      <c r="AG367" s="713">
        <v>7485251345</v>
      </c>
      <c r="AH367" s="713"/>
      <c r="AI367" s="713"/>
      <c r="AJ367" s="713"/>
      <c r="AN367" s="284"/>
      <c r="AO367" s="284"/>
      <c r="AP367" s="284"/>
      <c r="AQ367" s="284"/>
      <c r="AR367" s="284"/>
      <c r="AS367" s="284"/>
      <c r="AT367" s="284"/>
      <c r="AU367" s="284"/>
      <c r="AV367" s="284"/>
      <c r="AW367" s="284"/>
      <c r="AX367" s="284"/>
      <c r="AY367" s="284"/>
      <c r="AZ367" s="284"/>
      <c r="BA367" s="284"/>
      <c r="BB367" s="284"/>
      <c r="BC367" s="284"/>
      <c r="BD367" s="284"/>
      <c r="BE367" s="284"/>
      <c r="BF367" s="284"/>
      <c r="BG367" s="284"/>
      <c r="BH367" s="284"/>
      <c r="BI367" s="284"/>
      <c r="BJ367" s="284"/>
      <c r="BK367" s="284"/>
      <c r="BL367" s="284"/>
      <c r="BM367" s="284"/>
      <c r="BO367" s="262"/>
      <c r="BP367" s="262"/>
      <c r="BQ367" s="262"/>
      <c r="BR367" s="262"/>
      <c r="BS367" s="262"/>
      <c r="BT367" s="262"/>
      <c r="BU367" s="262"/>
    </row>
    <row r="368" spans="2:73" ht="19.5" customHeight="1">
      <c r="B368" s="249" t="s">
        <v>405</v>
      </c>
      <c r="C368" s="862" t="s">
        <v>141</v>
      </c>
      <c r="D368" s="862"/>
      <c r="E368" s="862"/>
      <c r="F368" s="862"/>
      <c r="G368" s="862"/>
      <c r="H368" s="862"/>
      <c r="I368" s="862"/>
      <c r="J368" s="862"/>
      <c r="K368" s="862"/>
      <c r="L368" s="862"/>
      <c r="M368" s="862"/>
      <c r="N368" s="862"/>
      <c r="O368" s="862"/>
      <c r="P368" s="862"/>
      <c r="Q368" s="862"/>
      <c r="R368" s="862"/>
      <c r="S368" s="731">
        <v>5723199450</v>
      </c>
      <c r="T368" s="731"/>
      <c r="U368" s="731"/>
      <c r="V368" s="731"/>
      <c r="W368" s="731"/>
      <c r="X368" s="731"/>
      <c r="Y368" s="734"/>
      <c r="Z368" s="734"/>
      <c r="AA368" s="734"/>
      <c r="AB368" s="734"/>
      <c r="AC368" s="734"/>
      <c r="AD368" s="734"/>
      <c r="AE368" s="734"/>
      <c r="AF368" s="734"/>
      <c r="AG368" s="713">
        <f>+S368+Y368-AB368</f>
        <v>5723199450</v>
      </c>
      <c r="AH368" s="713"/>
      <c r="AI368" s="713"/>
      <c r="AJ368" s="713"/>
      <c r="AN368" s="284"/>
      <c r="AO368" s="284"/>
      <c r="AP368" s="284"/>
      <c r="AQ368" s="284"/>
      <c r="AR368" s="284"/>
      <c r="AS368" s="284"/>
      <c r="AT368" s="284"/>
      <c r="AU368" s="284"/>
      <c r="AV368" s="284"/>
      <c r="AW368" s="284"/>
      <c r="AX368" s="284"/>
      <c r="AY368" s="284"/>
      <c r="AZ368" s="284"/>
      <c r="BA368" s="284"/>
      <c r="BB368" s="284"/>
      <c r="BC368" s="284"/>
      <c r="BD368" s="284"/>
      <c r="BE368" s="284"/>
      <c r="BF368" s="284"/>
      <c r="BG368" s="284"/>
      <c r="BH368" s="284"/>
      <c r="BI368" s="284"/>
      <c r="BJ368" s="284"/>
      <c r="BK368" s="284"/>
      <c r="BL368" s="284"/>
      <c r="BM368" s="284"/>
      <c r="BO368" s="262"/>
      <c r="BP368" s="262"/>
      <c r="BQ368" s="262"/>
      <c r="BR368" s="262"/>
      <c r="BS368" s="262"/>
      <c r="BT368" s="262"/>
      <c r="BU368" s="262"/>
    </row>
    <row r="369" spans="1:76" s="255" customFormat="1" ht="19.5" customHeight="1">
      <c r="A369" s="249"/>
      <c r="B369" s="249" t="s">
        <v>405</v>
      </c>
      <c r="C369" s="862" t="s">
        <v>519</v>
      </c>
      <c r="D369" s="862"/>
      <c r="E369" s="862"/>
      <c r="F369" s="862"/>
      <c r="G369" s="862"/>
      <c r="H369" s="862"/>
      <c r="I369" s="862"/>
      <c r="J369" s="862"/>
      <c r="K369" s="862"/>
      <c r="L369" s="862"/>
      <c r="M369" s="862"/>
      <c r="N369" s="862"/>
      <c r="O369" s="862"/>
      <c r="P369" s="862"/>
      <c r="Q369" s="862"/>
      <c r="R369" s="862"/>
      <c r="S369" s="731">
        <v>211874640</v>
      </c>
      <c r="T369" s="731"/>
      <c r="U369" s="731"/>
      <c r="V369" s="731"/>
      <c r="W369" s="731"/>
      <c r="X369" s="731"/>
      <c r="Y369" s="734">
        <v>106655344</v>
      </c>
      <c r="Z369" s="734"/>
      <c r="AA369" s="734"/>
      <c r="AB369" s="734"/>
      <c r="AC369" s="734"/>
      <c r="AD369" s="734"/>
      <c r="AE369" s="734"/>
      <c r="AF369" s="734"/>
      <c r="AG369" s="713">
        <f>+S369+Y369-AB369</f>
        <v>318529984</v>
      </c>
      <c r="AH369" s="713"/>
      <c r="AI369" s="713"/>
      <c r="AJ369" s="713"/>
      <c r="AK369" s="254"/>
      <c r="AL369" s="249"/>
      <c r="AM369" s="249"/>
      <c r="AN369" s="284"/>
      <c r="AO369" s="284"/>
      <c r="AP369" s="284"/>
      <c r="AQ369" s="284"/>
      <c r="AR369" s="284"/>
      <c r="AS369" s="284"/>
      <c r="AT369" s="284"/>
      <c r="AU369" s="284"/>
      <c r="AV369" s="284"/>
      <c r="AW369" s="284"/>
      <c r="AX369" s="284"/>
      <c r="AY369" s="284"/>
      <c r="AZ369" s="284"/>
      <c r="BA369" s="284"/>
      <c r="BB369" s="284"/>
      <c r="BC369" s="284"/>
      <c r="BD369" s="284"/>
      <c r="BE369" s="284"/>
      <c r="BF369" s="284"/>
      <c r="BG369" s="284"/>
      <c r="BH369" s="284"/>
      <c r="BI369" s="284"/>
      <c r="BJ369" s="284"/>
      <c r="BK369" s="284"/>
      <c r="BL369" s="284"/>
      <c r="BM369" s="284"/>
      <c r="BN369" s="252"/>
      <c r="BO369" s="262"/>
      <c r="BP369" s="262"/>
      <c r="BQ369" s="262"/>
      <c r="BR369" s="262"/>
      <c r="BS369" s="262"/>
      <c r="BT369" s="262"/>
      <c r="BU369" s="262"/>
      <c r="BX369" s="252"/>
    </row>
    <row r="370" spans="1:76" s="255" customFormat="1" ht="19.5" customHeight="1">
      <c r="A370" s="249"/>
      <c r="B370" s="249" t="s">
        <v>405</v>
      </c>
      <c r="C370" s="862" t="s">
        <v>520</v>
      </c>
      <c r="D370" s="862"/>
      <c r="E370" s="862"/>
      <c r="F370" s="862"/>
      <c r="G370" s="862"/>
      <c r="H370" s="862"/>
      <c r="I370" s="862"/>
      <c r="J370" s="862"/>
      <c r="K370" s="862"/>
      <c r="L370" s="862"/>
      <c r="M370" s="862"/>
      <c r="N370" s="862"/>
      <c r="O370" s="862"/>
      <c r="P370" s="862"/>
      <c r="Q370" s="862"/>
      <c r="R370" s="862"/>
      <c r="S370" s="731">
        <v>1277196440</v>
      </c>
      <c r="T370" s="731"/>
      <c r="U370" s="731"/>
      <c r="V370" s="731"/>
      <c r="W370" s="731"/>
      <c r="X370" s="731"/>
      <c r="Y370" s="734">
        <v>39125120</v>
      </c>
      <c r="Z370" s="734"/>
      <c r="AA370" s="734"/>
      <c r="AB370" s="734"/>
      <c r="AC370" s="734"/>
      <c r="AD370" s="734"/>
      <c r="AE370" s="734"/>
      <c r="AF370" s="734"/>
      <c r="AG370" s="713">
        <f>+S370+Y370-AB370</f>
        <v>1316321560</v>
      </c>
      <c r="AH370" s="713"/>
      <c r="AI370" s="713"/>
      <c r="AJ370" s="713"/>
      <c r="AK370" s="254"/>
      <c r="AL370" s="249"/>
      <c r="AM370" s="249"/>
      <c r="AN370" s="284"/>
      <c r="AO370" s="284"/>
      <c r="AP370" s="284"/>
      <c r="AQ370" s="284"/>
      <c r="AR370" s="284"/>
      <c r="AS370" s="284"/>
      <c r="AT370" s="284"/>
      <c r="AU370" s="284"/>
      <c r="AV370" s="284"/>
      <c r="AW370" s="284"/>
      <c r="AX370" s="284"/>
      <c r="AY370" s="284"/>
      <c r="AZ370" s="284"/>
      <c r="BA370" s="284"/>
      <c r="BB370" s="284"/>
      <c r="BC370" s="284"/>
      <c r="BD370" s="284"/>
      <c r="BE370" s="284"/>
      <c r="BF370" s="284"/>
      <c r="BG370" s="284"/>
      <c r="BH370" s="284"/>
      <c r="BI370" s="284"/>
      <c r="BJ370" s="284"/>
      <c r="BK370" s="284"/>
      <c r="BL370" s="284"/>
      <c r="BM370" s="284"/>
      <c r="BN370" s="252"/>
      <c r="BO370" s="262"/>
      <c r="BP370" s="262"/>
      <c r="BQ370" s="262"/>
      <c r="BR370" s="262"/>
      <c r="BS370" s="262"/>
      <c r="BT370" s="262"/>
      <c r="BU370" s="262"/>
      <c r="BX370" s="252"/>
    </row>
    <row r="371" spans="1:76" s="255" customFormat="1" ht="19.5" customHeight="1">
      <c r="A371" s="249"/>
      <c r="B371" s="249" t="s">
        <v>405</v>
      </c>
      <c r="C371" s="862" t="s">
        <v>521</v>
      </c>
      <c r="D371" s="862"/>
      <c r="E371" s="862"/>
      <c r="F371" s="862"/>
      <c r="G371" s="862"/>
      <c r="H371" s="862"/>
      <c r="I371" s="862"/>
      <c r="J371" s="862"/>
      <c r="K371" s="862"/>
      <c r="L371" s="862"/>
      <c r="M371" s="862"/>
      <c r="N371" s="862"/>
      <c r="O371" s="862"/>
      <c r="P371" s="862"/>
      <c r="Q371" s="862"/>
      <c r="R371" s="862"/>
      <c r="S371" s="731">
        <v>793596255</v>
      </c>
      <c r="T371" s="731"/>
      <c r="U371" s="731"/>
      <c r="V371" s="731"/>
      <c r="W371" s="731"/>
      <c r="X371" s="731"/>
      <c r="Y371" s="734">
        <v>85088519</v>
      </c>
      <c r="Z371" s="734"/>
      <c r="AA371" s="734"/>
      <c r="AB371" s="734">
        <v>745449500</v>
      </c>
      <c r="AC371" s="734"/>
      <c r="AD371" s="734"/>
      <c r="AE371" s="734"/>
      <c r="AF371" s="734"/>
      <c r="AG371" s="713">
        <f>+S371+Y371-AB371</f>
        <v>133235274</v>
      </c>
      <c r="AH371" s="713"/>
      <c r="AI371" s="713"/>
      <c r="AJ371" s="713"/>
      <c r="AK371" s="254"/>
      <c r="AL371" s="249"/>
      <c r="AM371" s="249"/>
      <c r="AN371" s="284"/>
      <c r="AO371" s="284"/>
      <c r="AP371" s="284"/>
      <c r="AQ371" s="284"/>
      <c r="AR371" s="284"/>
      <c r="AS371" s="284"/>
      <c r="AT371" s="284"/>
      <c r="AU371" s="284"/>
      <c r="AV371" s="284"/>
      <c r="AW371" s="284"/>
      <c r="AX371" s="284"/>
      <c r="AY371" s="284"/>
      <c r="AZ371" s="284"/>
      <c r="BA371" s="284"/>
      <c r="BB371" s="284"/>
      <c r="BC371" s="284"/>
      <c r="BD371" s="284"/>
      <c r="BE371" s="284"/>
      <c r="BF371" s="284"/>
      <c r="BG371" s="284"/>
      <c r="BH371" s="284"/>
      <c r="BI371" s="284"/>
      <c r="BJ371" s="284"/>
      <c r="BK371" s="284"/>
      <c r="BL371" s="284"/>
      <c r="BM371" s="284"/>
      <c r="BN371" s="252"/>
      <c r="BO371" s="262"/>
      <c r="BP371" s="262"/>
      <c r="BQ371" s="262"/>
      <c r="BR371" s="262"/>
      <c r="BS371" s="262"/>
      <c r="BT371" s="262"/>
      <c r="BU371" s="262"/>
      <c r="BX371" s="252"/>
    </row>
    <row r="372" spans="1:76" s="255" customFormat="1" ht="19.5" customHeight="1">
      <c r="A372" s="249"/>
      <c r="B372" s="249" t="s">
        <v>405</v>
      </c>
      <c r="C372" s="862" t="s">
        <v>522</v>
      </c>
      <c r="D372" s="862"/>
      <c r="E372" s="862"/>
      <c r="F372" s="862"/>
      <c r="G372" s="862"/>
      <c r="H372" s="862"/>
      <c r="I372" s="862"/>
      <c r="J372" s="862"/>
      <c r="K372" s="862"/>
      <c r="L372" s="862"/>
      <c r="M372" s="862"/>
      <c r="N372" s="862"/>
      <c r="O372" s="862"/>
      <c r="P372" s="862"/>
      <c r="Q372" s="862"/>
      <c r="R372" s="862"/>
      <c r="S372" s="731">
        <v>596111220</v>
      </c>
      <c r="T372" s="731"/>
      <c r="U372" s="731"/>
      <c r="V372" s="731"/>
      <c r="W372" s="731"/>
      <c r="X372" s="731"/>
      <c r="Y372" s="734">
        <v>19562560</v>
      </c>
      <c r="Z372" s="734"/>
      <c r="AA372" s="734"/>
      <c r="AB372" s="734"/>
      <c r="AC372" s="734"/>
      <c r="AD372" s="734"/>
      <c r="AE372" s="734"/>
      <c r="AF372" s="734"/>
      <c r="AG372" s="713">
        <f>+S372+Y372-AB372</f>
        <v>615673780</v>
      </c>
      <c r="AH372" s="713"/>
      <c r="AI372" s="713"/>
      <c r="AJ372" s="713"/>
      <c r="AK372" s="254"/>
      <c r="AL372" s="249"/>
      <c r="AM372" s="249"/>
      <c r="AN372" s="284"/>
      <c r="AO372" s="284"/>
      <c r="AP372" s="284"/>
      <c r="AQ372" s="284"/>
      <c r="AR372" s="284"/>
      <c r="AS372" s="284"/>
      <c r="AT372" s="284"/>
      <c r="AU372" s="284"/>
      <c r="AV372" s="284"/>
      <c r="AW372" s="284"/>
      <c r="AX372" s="284"/>
      <c r="AY372" s="284"/>
      <c r="AZ372" s="284"/>
      <c r="BA372" s="284"/>
      <c r="BB372" s="284"/>
      <c r="BC372" s="284"/>
      <c r="BD372" s="284"/>
      <c r="BE372" s="284"/>
      <c r="BF372" s="284"/>
      <c r="BG372" s="284"/>
      <c r="BH372" s="284"/>
      <c r="BI372" s="284"/>
      <c r="BJ372" s="284"/>
      <c r="BK372" s="284"/>
      <c r="BL372" s="284"/>
      <c r="BM372" s="284"/>
      <c r="BN372" s="252"/>
      <c r="BO372" s="262"/>
      <c r="BP372" s="262"/>
      <c r="BQ372" s="262"/>
      <c r="BR372" s="262"/>
      <c r="BS372" s="262"/>
      <c r="BT372" s="262"/>
      <c r="BU372" s="262"/>
      <c r="BX372" s="252"/>
    </row>
    <row r="373" spans="1:76" s="255" customFormat="1" ht="19.5" customHeight="1">
      <c r="A373" s="249"/>
      <c r="B373" s="249" t="s">
        <v>405</v>
      </c>
      <c r="C373" s="378" t="s">
        <v>610</v>
      </c>
      <c r="D373" s="378"/>
      <c r="E373" s="378"/>
      <c r="F373" s="378"/>
      <c r="G373" s="378"/>
      <c r="H373" s="378"/>
      <c r="I373" s="378"/>
      <c r="J373" s="378"/>
      <c r="K373" s="378"/>
      <c r="L373" s="378"/>
      <c r="M373" s="378"/>
      <c r="N373" s="378"/>
      <c r="O373" s="378"/>
      <c r="P373" s="378"/>
      <c r="Q373" s="378"/>
      <c r="R373" s="378"/>
      <c r="S373" s="731">
        <v>122373712</v>
      </c>
      <c r="T373" s="731"/>
      <c r="U373" s="731"/>
      <c r="V373" s="731"/>
      <c r="W373" s="731"/>
      <c r="X373" s="731"/>
      <c r="Y373" s="734">
        <v>5000000</v>
      </c>
      <c r="Z373" s="734"/>
      <c r="AA373" s="734"/>
      <c r="AB373" s="227"/>
      <c r="AC373" s="734">
        <v>5000000</v>
      </c>
      <c r="AD373" s="734"/>
      <c r="AE373" s="734"/>
      <c r="AF373" s="734"/>
      <c r="AG373" s="713">
        <f>+S373+Y373-AC373</f>
        <v>122373712</v>
      </c>
      <c r="AH373" s="713"/>
      <c r="AI373" s="713"/>
      <c r="AJ373" s="713"/>
      <c r="AK373" s="254"/>
      <c r="AL373" s="249"/>
      <c r="AM373" s="249"/>
      <c r="AN373" s="284"/>
      <c r="AO373" s="284"/>
      <c r="AP373" s="284"/>
      <c r="AQ373" s="284"/>
      <c r="AR373" s="284"/>
      <c r="AS373" s="284"/>
      <c r="AT373" s="284"/>
      <c r="AU373" s="284"/>
      <c r="AV373" s="284"/>
      <c r="AW373" s="284"/>
      <c r="AX373" s="284"/>
      <c r="AY373" s="284"/>
      <c r="AZ373" s="284"/>
      <c r="BA373" s="284"/>
      <c r="BB373" s="284"/>
      <c r="BC373" s="284"/>
      <c r="BD373" s="284"/>
      <c r="BE373" s="284"/>
      <c r="BF373" s="284"/>
      <c r="BG373" s="284"/>
      <c r="BH373" s="284"/>
      <c r="BI373" s="284"/>
      <c r="BJ373" s="284"/>
      <c r="BK373" s="284"/>
      <c r="BL373" s="284"/>
      <c r="BM373" s="284"/>
      <c r="BN373" s="252"/>
      <c r="BO373" s="262"/>
      <c r="BP373" s="262"/>
      <c r="BQ373" s="262"/>
      <c r="BR373" s="262"/>
      <c r="BS373" s="262"/>
      <c r="BT373" s="262"/>
      <c r="BU373" s="262"/>
      <c r="BX373" s="252"/>
    </row>
    <row r="374" spans="1:76" s="255" customFormat="1" ht="19.5" customHeight="1">
      <c r="A374" s="249"/>
      <c r="B374" s="249"/>
      <c r="C374" s="730" t="s">
        <v>17</v>
      </c>
      <c r="D374" s="730"/>
      <c r="E374" s="730"/>
      <c r="F374" s="730"/>
      <c r="G374" s="730"/>
      <c r="H374" s="730"/>
      <c r="I374" s="730"/>
      <c r="J374" s="730"/>
      <c r="K374" s="730"/>
      <c r="L374" s="730"/>
      <c r="M374" s="730"/>
      <c r="N374" s="730"/>
      <c r="O374" s="730"/>
      <c r="P374" s="730"/>
      <c r="Q374" s="730"/>
      <c r="R374" s="730"/>
      <c r="S374" s="735">
        <f>+S367+S368+S369+S370+S371+S372+S373</f>
        <v>16609694303</v>
      </c>
      <c r="T374" s="735"/>
      <c r="U374" s="735"/>
      <c r="V374" s="735"/>
      <c r="W374" s="735"/>
      <c r="X374" s="735"/>
      <c r="Y374" s="735">
        <f>+Y367+Y368+Y369+Y370+Y371+Y372</f>
        <v>2850340302</v>
      </c>
      <c r="Z374" s="735"/>
      <c r="AA374" s="735"/>
      <c r="AB374" s="735">
        <f>+AB367+AB368+AB369+AB370+AB371+AB372</f>
        <v>3745449500</v>
      </c>
      <c r="AC374" s="735"/>
      <c r="AD374" s="735"/>
      <c r="AE374" s="735"/>
      <c r="AF374" s="735"/>
      <c r="AG374" s="735">
        <f>+AG367+AG368+AG369+AG370+AG371+AG372+AG373</f>
        <v>15714585105</v>
      </c>
      <c r="AH374" s="735"/>
      <c r="AI374" s="735"/>
      <c r="AJ374" s="735"/>
      <c r="AK374" s="254"/>
      <c r="AL374" s="249"/>
      <c r="AM374" s="249"/>
      <c r="AN374" s="284"/>
      <c r="AO374" s="284"/>
      <c r="AP374" s="284"/>
      <c r="AQ374" s="284"/>
      <c r="AR374" s="284"/>
      <c r="AS374" s="284"/>
      <c r="AT374" s="284"/>
      <c r="AU374" s="284"/>
      <c r="AV374" s="284"/>
      <c r="AW374" s="284"/>
      <c r="AX374" s="284"/>
      <c r="AY374" s="284"/>
      <c r="AZ374" s="284"/>
      <c r="BA374" s="284"/>
      <c r="BB374" s="284"/>
      <c r="BC374" s="284"/>
      <c r="BD374" s="284"/>
      <c r="BE374" s="284"/>
      <c r="BF374" s="284"/>
      <c r="BG374" s="284"/>
      <c r="BH374" s="284"/>
      <c r="BI374" s="284"/>
      <c r="BJ374" s="284"/>
      <c r="BK374" s="284"/>
      <c r="BL374" s="284"/>
      <c r="BM374" s="284"/>
      <c r="BN374" s="252"/>
      <c r="BO374" s="262"/>
      <c r="BP374" s="262"/>
      <c r="BQ374" s="262"/>
      <c r="BR374" s="262"/>
      <c r="BS374" s="262"/>
      <c r="BT374" s="262"/>
      <c r="BU374" s="262"/>
      <c r="BX374" s="252"/>
    </row>
    <row r="375" spans="1:76" s="255" customFormat="1" ht="19.5" customHeight="1">
      <c r="A375" s="249">
        <v>18</v>
      </c>
      <c r="B375" s="249" t="s">
        <v>142</v>
      </c>
      <c r="C375" s="284"/>
      <c r="D375" s="284"/>
      <c r="E375" s="284"/>
      <c r="F375" s="284"/>
      <c r="G375" s="284"/>
      <c r="H375" s="284"/>
      <c r="I375" s="284"/>
      <c r="J375" s="284"/>
      <c r="K375" s="284"/>
      <c r="L375" s="284"/>
      <c r="M375" s="284"/>
      <c r="N375" s="284"/>
      <c r="O375" s="284"/>
      <c r="P375" s="284"/>
      <c r="Q375" s="284"/>
      <c r="R375" s="285"/>
      <c r="S375" s="285"/>
      <c r="T375" s="285"/>
      <c r="U375" s="285"/>
      <c r="V375" s="284"/>
      <c r="W375" s="284"/>
      <c r="X375" s="284"/>
      <c r="Y375" s="284"/>
      <c r="Z375" s="284"/>
      <c r="AA375" s="284"/>
      <c r="AB375" s="736" t="s">
        <v>523</v>
      </c>
      <c r="AC375" s="736"/>
      <c r="AD375" s="736"/>
      <c r="AE375" s="736"/>
      <c r="AF375" s="736"/>
      <c r="AG375" s="861" t="s">
        <v>524</v>
      </c>
      <c r="AH375" s="861"/>
      <c r="AI375" s="861"/>
      <c r="AJ375" s="861"/>
      <c r="AK375" s="254"/>
      <c r="AL375" s="249"/>
      <c r="AM375" s="249"/>
      <c r="AN375" s="284"/>
      <c r="AO375" s="284"/>
      <c r="AP375" s="284"/>
      <c r="AQ375" s="284"/>
      <c r="AR375" s="284"/>
      <c r="AS375" s="284"/>
      <c r="AT375" s="284"/>
      <c r="AU375" s="284"/>
      <c r="AV375" s="284"/>
      <c r="AW375" s="284"/>
      <c r="AX375" s="284"/>
      <c r="AY375" s="284"/>
      <c r="AZ375" s="284"/>
      <c r="BA375" s="284"/>
      <c r="BB375" s="284"/>
      <c r="BC375" s="284"/>
      <c r="BD375" s="284"/>
      <c r="BE375" s="284"/>
      <c r="BF375" s="284"/>
      <c r="BG375" s="284"/>
      <c r="BH375" s="284"/>
      <c r="BI375" s="284"/>
      <c r="BJ375" s="284"/>
      <c r="BK375" s="284"/>
      <c r="BL375" s="284"/>
      <c r="BM375" s="284"/>
      <c r="BN375" s="252"/>
      <c r="BO375" s="262"/>
      <c r="BP375" s="262"/>
      <c r="BQ375" s="262"/>
      <c r="BR375" s="262"/>
      <c r="BS375" s="262"/>
      <c r="BT375" s="262"/>
      <c r="BU375" s="262"/>
      <c r="BX375" s="252"/>
    </row>
    <row r="376" spans="1:76" s="255" customFormat="1" ht="19.5" customHeight="1">
      <c r="A376" s="249"/>
      <c r="B376" s="249" t="s">
        <v>405</v>
      </c>
      <c r="C376" s="284" t="s">
        <v>525</v>
      </c>
      <c r="D376" s="284"/>
      <c r="E376" s="284"/>
      <c r="F376" s="284"/>
      <c r="G376" s="284"/>
      <c r="H376" s="284"/>
      <c r="I376" s="284"/>
      <c r="J376" s="284"/>
      <c r="K376" s="284"/>
      <c r="L376" s="284"/>
      <c r="M376" s="284"/>
      <c r="N376" s="284"/>
      <c r="O376" s="284"/>
      <c r="P376" s="284"/>
      <c r="Q376" s="284"/>
      <c r="R376" s="285"/>
      <c r="S376" s="285"/>
      <c r="T376" s="285"/>
      <c r="U376" s="285"/>
      <c r="V376" s="284"/>
      <c r="W376" s="284"/>
      <c r="X376" s="284"/>
      <c r="Y376" s="284"/>
      <c r="Z376" s="284"/>
      <c r="AA376" s="284"/>
      <c r="AB376" s="734">
        <v>16377164680</v>
      </c>
      <c r="AC376" s="734"/>
      <c r="AD376" s="734"/>
      <c r="AE376" s="734"/>
      <c r="AF376" s="734"/>
      <c r="AG376" s="713">
        <v>16980421066</v>
      </c>
      <c r="AH376" s="713"/>
      <c r="AI376" s="713"/>
      <c r="AJ376" s="713"/>
      <c r="AK376" s="254"/>
      <c r="AL376" s="249"/>
      <c r="AM376" s="249"/>
      <c r="AN376" s="284"/>
      <c r="AO376" s="284"/>
      <c r="AP376" s="284"/>
      <c r="AQ376" s="284"/>
      <c r="AR376" s="284"/>
      <c r="AS376" s="284"/>
      <c r="AT376" s="284"/>
      <c r="AU376" s="284"/>
      <c r="AV376" s="284"/>
      <c r="AW376" s="284"/>
      <c r="AX376" s="284"/>
      <c r="AY376" s="284"/>
      <c r="AZ376" s="284"/>
      <c r="BA376" s="284"/>
      <c r="BB376" s="284"/>
      <c r="BC376" s="284"/>
      <c r="BD376" s="284"/>
      <c r="BE376" s="284"/>
      <c r="BF376" s="284"/>
      <c r="BG376" s="284"/>
      <c r="BH376" s="284"/>
      <c r="BI376" s="284"/>
      <c r="BJ376" s="284"/>
      <c r="BK376" s="284"/>
      <c r="BL376" s="284"/>
      <c r="BM376" s="284"/>
      <c r="BN376" s="252"/>
      <c r="BO376" s="262"/>
      <c r="BP376" s="262"/>
      <c r="BQ376" s="262"/>
      <c r="BR376" s="262"/>
      <c r="BS376" s="262"/>
      <c r="BT376" s="262"/>
      <c r="BU376" s="262"/>
      <c r="BX376" s="252"/>
    </row>
    <row r="377" spans="1:76" s="255" customFormat="1" ht="19.5" customHeight="1">
      <c r="A377" s="249"/>
      <c r="B377" s="249" t="s">
        <v>405</v>
      </c>
      <c r="C377" s="284" t="s">
        <v>526</v>
      </c>
      <c r="D377" s="284"/>
      <c r="E377" s="284"/>
      <c r="F377" s="284"/>
      <c r="G377" s="284"/>
      <c r="H377" s="284"/>
      <c r="I377" s="284"/>
      <c r="J377" s="284"/>
      <c r="K377" s="284"/>
      <c r="L377" s="284"/>
      <c r="M377" s="284"/>
      <c r="N377" s="284"/>
      <c r="O377" s="284"/>
      <c r="P377" s="284"/>
      <c r="Q377" s="284"/>
      <c r="R377" s="285"/>
      <c r="S377" s="285"/>
      <c r="T377" s="285"/>
      <c r="U377" s="285"/>
      <c r="V377" s="284"/>
      <c r="W377" s="284"/>
      <c r="X377" s="284"/>
      <c r="Y377" s="284"/>
      <c r="Z377" s="284"/>
      <c r="AA377" s="284"/>
      <c r="AB377" s="734"/>
      <c r="AC377" s="734"/>
      <c r="AD377" s="734"/>
      <c r="AE377" s="734"/>
      <c r="AF377" s="734"/>
      <c r="AG377" s="713"/>
      <c r="AH377" s="713"/>
      <c r="AI377" s="713"/>
      <c r="AJ377" s="713"/>
      <c r="AK377" s="254"/>
      <c r="AL377" s="249"/>
      <c r="AM377" s="249"/>
      <c r="AN377" s="284"/>
      <c r="AO377" s="284"/>
      <c r="AP377" s="284"/>
      <c r="AQ377" s="284"/>
      <c r="AR377" s="284"/>
      <c r="AS377" s="284"/>
      <c r="AT377" s="284"/>
      <c r="AU377" s="284"/>
      <c r="AV377" s="284"/>
      <c r="AW377" s="284"/>
      <c r="AX377" s="284"/>
      <c r="AY377" s="284"/>
      <c r="AZ377" s="284"/>
      <c r="BA377" s="284"/>
      <c r="BB377" s="284"/>
      <c r="BC377" s="284"/>
      <c r="BD377" s="284"/>
      <c r="BE377" s="284"/>
      <c r="BF377" s="284"/>
      <c r="BG377" s="284"/>
      <c r="BH377" s="284"/>
      <c r="BI377" s="284"/>
      <c r="BJ377" s="284"/>
      <c r="BK377" s="284"/>
      <c r="BL377" s="284"/>
      <c r="BM377" s="284"/>
      <c r="BN377" s="252"/>
      <c r="BO377" s="262"/>
      <c r="BP377" s="262"/>
      <c r="BQ377" s="262"/>
      <c r="BR377" s="262"/>
      <c r="BS377" s="262"/>
      <c r="BT377" s="262"/>
      <c r="BU377" s="262"/>
      <c r="BX377" s="252"/>
    </row>
    <row r="378" spans="1:76" s="255" customFormat="1" ht="19.5" customHeight="1">
      <c r="A378" s="249"/>
      <c r="B378" s="249" t="s">
        <v>405</v>
      </c>
      <c r="C378" s="284" t="s">
        <v>527</v>
      </c>
      <c r="D378" s="284"/>
      <c r="E378" s="284"/>
      <c r="F378" s="284"/>
      <c r="G378" s="284"/>
      <c r="H378" s="284"/>
      <c r="I378" s="284"/>
      <c r="J378" s="284"/>
      <c r="K378" s="284"/>
      <c r="L378" s="284"/>
      <c r="M378" s="284"/>
      <c r="N378" s="284"/>
      <c r="O378" s="284"/>
      <c r="P378" s="284"/>
      <c r="Q378" s="284"/>
      <c r="R378" s="285"/>
      <c r="S378" s="285"/>
      <c r="T378" s="285"/>
      <c r="U378" s="285"/>
      <c r="V378" s="284"/>
      <c r="W378" s="284"/>
      <c r="X378" s="284"/>
      <c r="Y378" s="284"/>
      <c r="Z378" s="284"/>
      <c r="AA378" s="284"/>
      <c r="AB378" s="734"/>
      <c r="AC378" s="734"/>
      <c r="AD378" s="734"/>
      <c r="AE378" s="734"/>
      <c r="AF378" s="734"/>
      <c r="AG378" s="713"/>
      <c r="AH378" s="713"/>
      <c r="AI378" s="713"/>
      <c r="AJ378" s="713"/>
      <c r="AK378" s="254"/>
      <c r="AL378" s="249"/>
      <c r="AM378" s="249"/>
      <c r="AN378" s="284"/>
      <c r="AO378" s="284"/>
      <c r="AP378" s="284"/>
      <c r="AQ378" s="284"/>
      <c r="AR378" s="284"/>
      <c r="AS378" s="284"/>
      <c r="AT378" s="284"/>
      <c r="AU378" s="284"/>
      <c r="AV378" s="284"/>
      <c r="AW378" s="284"/>
      <c r="AX378" s="284"/>
      <c r="AY378" s="284"/>
      <c r="AZ378" s="284"/>
      <c r="BA378" s="284"/>
      <c r="BB378" s="284"/>
      <c r="BC378" s="284"/>
      <c r="BD378" s="284"/>
      <c r="BE378" s="284"/>
      <c r="BF378" s="284"/>
      <c r="BG378" s="284"/>
      <c r="BH378" s="284"/>
      <c r="BI378" s="284"/>
      <c r="BJ378" s="284"/>
      <c r="BK378" s="284"/>
      <c r="BL378" s="284"/>
      <c r="BM378" s="284"/>
      <c r="BN378" s="252"/>
      <c r="BO378" s="262"/>
      <c r="BP378" s="262"/>
      <c r="BQ378" s="262"/>
      <c r="BR378" s="262"/>
      <c r="BS378" s="262"/>
      <c r="BT378" s="262"/>
      <c r="BU378" s="262"/>
      <c r="BX378" s="252"/>
    </row>
    <row r="379" spans="1:76" s="255" customFormat="1" ht="19.5" customHeight="1">
      <c r="A379" s="249"/>
      <c r="B379" s="249" t="s">
        <v>405</v>
      </c>
      <c r="C379" s="284" t="s">
        <v>528</v>
      </c>
      <c r="D379" s="284"/>
      <c r="E379" s="284"/>
      <c r="F379" s="284"/>
      <c r="G379" s="284"/>
      <c r="H379" s="284"/>
      <c r="I379" s="284"/>
      <c r="J379" s="284"/>
      <c r="K379" s="284"/>
      <c r="L379" s="284"/>
      <c r="M379" s="284"/>
      <c r="N379" s="284"/>
      <c r="O379" s="284"/>
      <c r="P379" s="284"/>
      <c r="Q379" s="284"/>
      <c r="R379" s="285"/>
      <c r="S379" s="285"/>
      <c r="T379" s="285"/>
      <c r="U379" s="285"/>
      <c r="V379" s="284"/>
      <c r="W379" s="284"/>
      <c r="X379" s="284"/>
      <c r="Y379" s="284"/>
      <c r="Z379" s="284"/>
      <c r="AA379" s="284"/>
      <c r="AB379" s="734">
        <v>1500102082</v>
      </c>
      <c r="AC379" s="734"/>
      <c r="AD379" s="734"/>
      <c r="AE379" s="734"/>
      <c r="AF379" s="734"/>
      <c r="AG379" s="713">
        <v>2139216231</v>
      </c>
      <c r="AH379" s="713"/>
      <c r="AI379" s="713"/>
      <c r="AJ379" s="713"/>
      <c r="AK379" s="254"/>
      <c r="AL379" s="249"/>
      <c r="AM379" s="249"/>
      <c r="AN379" s="284"/>
      <c r="AO379" s="284"/>
      <c r="AP379" s="284"/>
      <c r="AQ379" s="284"/>
      <c r="AR379" s="284"/>
      <c r="AS379" s="284"/>
      <c r="AT379" s="284"/>
      <c r="AU379" s="284"/>
      <c r="AV379" s="284"/>
      <c r="AW379" s="284"/>
      <c r="AX379" s="284"/>
      <c r="AY379" s="284"/>
      <c r="AZ379" s="284"/>
      <c r="BA379" s="284"/>
      <c r="BB379" s="284"/>
      <c r="BC379" s="284"/>
      <c r="BD379" s="284"/>
      <c r="BE379" s="284"/>
      <c r="BF379" s="284"/>
      <c r="BG379" s="284"/>
      <c r="BH379" s="284"/>
      <c r="BI379" s="284"/>
      <c r="BJ379" s="284"/>
      <c r="BK379" s="284"/>
      <c r="BL379" s="284"/>
      <c r="BM379" s="284"/>
      <c r="BN379" s="252"/>
      <c r="BO379" s="262"/>
      <c r="BP379" s="262"/>
      <c r="BQ379" s="262"/>
      <c r="BR379" s="262"/>
      <c r="BS379" s="262"/>
      <c r="BT379" s="262"/>
      <c r="BU379" s="262"/>
      <c r="BX379" s="252"/>
    </row>
    <row r="380" spans="1:76" s="255" customFormat="1" ht="19.5" customHeight="1">
      <c r="A380" s="249"/>
      <c r="B380" s="286"/>
      <c r="C380" s="730" t="s">
        <v>17</v>
      </c>
      <c r="D380" s="730"/>
      <c r="E380" s="730"/>
      <c r="F380" s="730"/>
      <c r="G380" s="730"/>
      <c r="H380" s="730"/>
      <c r="I380" s="730"/>
      <c r="J380" s="730"/>
      <c r="K380" s="730"/>
      <c r="L380" s="730"/>
      <c r="M380" s="730"/>
      <c r="N380" s="730"/>
      <c r="O380" s="730"/>
      <c r="P380" s="730"/>
      <c r="Q380" s="730"/>
      <c r="R380" s="730"/>
      <c r="S380" s="730"/>
      <c r="T380" s="420"/>
      <c r="U380" s="420"/>
      <c r="V380" s="296"/>
      <c r="W380" s="296"/>
      <c r="X380" s="296"/>
      <c r="Y380" s="296"/>
      <c r="Z380" s="296"/>
      <c r="AA380" s="296"/>
      <c r="AB380" s="735">
        <f>+AB376+AB377+AB378+AB379</f>
        <v>17877266762</v>
      </c>
      <c r="AC380" s="735"/>
      <c r="AD380" s="735"/>
      <c r="AE380" s="735"/>
      <c r="AF380" s="735"/>
      <c r="AG380" s="863">
        <f>+AG376+AG377+AG378+AG379</f>
        <v>19119637297</v>
      </c>
      <c r="AH380" s="863"/>
      <c r="AI380" s="863"/>
      <c r="AJ380" s="863"/>
      <c r="AK380" s="254"/>
      <c r="AL380" s="249"/>
      <c r="AM380" s="249"/>
      <c r="AN380" s="284"/>
      <c r="AO380" s="284"/>
      <c r="AP380" s="284"/>
      <c r="AQ380" s="284"/>
      <c r="AR380" s="284"/>
      <c r="AS380" s="284"/>
      <c r="AT380" s="284"/>
      <c r="AU380" s="284"/>
      <c r="AV380" s="284"/>
      <c r="AW380" s="284"/>
      <c r="AX380" s="284"/>
      <c r="AY380" s="284"/>
      <c r="AZ380" s="284"/>
      <c r="BA380" s="284"/>
      <c r="BB380" s="284"/>
      <c r="BC380" s="284"/>
      <c r="BD380" s="284"/>
      <c r="BE380" s="284"/>
      <c r="BF380" s="284"/>
      <c r="BG380" s="284"/>
      <c r="BH380" s="284"/>
      <c r="BI380" s="284"/>
      <c r="BJ380" s="284"/>
      <c r="BK380" s="284"/>
      <c r="BL380" s="284"/>
      <c r="BM380" s="284"/>
      <c r="BN380" s="252"/>
      <c r="BO380" s="262"/>
      <c r="BP380" s="262"/>
      <c r="BQ380" s="262"/>
      <c r="BR380" s="262"/>
      <c r="BS380" s="262"/>
      <c r="BT380" s="262"/>
      <c r="BU380" s="262"/>
      <c r="BX380" s="252"/>
    </row>
    <row r="381" spans="1:76" s="255" customFormat="1" ht="19.5" customHeight="1">
      <c r="A381" s="249">
        <v>19</v>
      </c>
      <c r="B381" s="707" t="s">
        <v>529</v>
      </c>
      <c r="C381" s="707"/>
      <c r="D381" s="707"/>
      <c r="E381" s="707"/>
      <c r="F381" s="707"/>
      <c r="G381" s="707"/>
      <c r="H381" s="707"/>
      <c r="I381" s="707"/>
      <c r="J381" s="707"/>
      <c r="K381" s="707"/>
      <c r="L381" s="707"/>
      <c r="M381" s="707"/>
      <c r="N381" s="707"/>
      <c r="O381" s="707"/>
      <c r="P381" s="707"/>
      <c r="Q381" s="288"/>
      <c r="R381" s="288"/>
      <c r="S381" s="288"/>
      <c r="T381" s="420"/>
      <c r="U381" s="420"/>
      <c r="V381" s="296"/>
      <c r="W381" s="296"/>
      <c r="X381" s="296"/>
      <c r="Y381" s="296"/>
      <c r="Z381" s="296"/>
      <c r="AA381" s="296"/>
      <c r="AB381" s="730" t="s">
        <v>523</v>
      </c>
      <c r="AC381" s="730"/>
      <c r="AD381" s="730"/>
      <c r="AE381" s="730"/>
      <c r="AF381" s="730"/>
      <c r="AG381" s="864" t="s">
        <v>524</v>
      </c>
      <c r="AH381" s="864"/>
      <c r="AI381" s="864"/>
      <c r="AJ381" s="864"/>
      <c r="AK381" s="254"/>
      <c r="AL381" s="249"/>
      <c r="AM381" s="249"/>
      <c r="AN381" s="284"/>
      <c r="AO381" s="284"/>
      <c r="AP381" s="284"/>
      <c r="AQ381" s="284"/>
      <c r="AR381" s="284"/>
      <c r="AS381" s="284"/>
      <c r="AT381" s="284"/>
      <c r="AU381" s="284"/>
      <c r="AV381" s="284"/>
      <c r="AW381" s="284"/>
      <c r="AX381" s="284"/>
      <c r="AY381" s="284"/>
      <c r="AZ381" s="284"/>
      <c r="BA381" s="284"/>
      <c r="BB381" s="284"/>
      <c r="BC381" s="284"/>
      <c r="BD381" s="284"/>
      <c r="BE381" s="284"/>
      <c r="BF381" s="284"/>
      <c r="BG381" s="284"/>
      <c r="BH381" s="284"/>
      <c r="BI381" s="284"/>
      <c r="BJ381" s="284"/>
      <c r="BK381" s="284"/>
      <c r="BL381" s="284"/>
      <c r="BM381" s="284"/>
      <c r="BN381" s="252"/>
      <c r="BO381" s="262"/>
      <c r="BP381" s="262"/>
      <c r="BQ381" s="262"/>
      <c r="BR381" s="262"/>
      <c r="BS381" s="262"/>
      <c r="BT381" s="262"/>
      <c r="BU381" s="262"/>
      <c r="BX381" s="252"/>
    </row>
    <row r="382" spans="1:76" s="255" customFormat="1" ht="19.5" customHeight="1">
      <c r="A382" s="249"/>
      <c r="B382" s="249" t="s">
        <v>414</v>
      </c>
      <c r="C382" s="865" t="s">
        <v>426</v>
      </c>
      <c r="D382" s="865"/>
      <c r="E382" s="865"/>
      <c r="F382" s="865"/>
      <c r="G382" s="865"/>
      <c r="H382" s="299"/>
      <c r="I382" s="299"/>
      <c r="J382" s="299"/>
      <c r="K382" s="299"/>
      <c r="L382" s="299"/>
      <c r="M382" s="299"/>
      <c r="N382" s="299"/>
      <c r="O382" s="299"/>
      <c r="P382" s="299"/>
      <c r="Q382" s="299"/>
      <c r="R382" s="299"/>
      <c r="S382" s="299"/>
      <c r="T382" s="285"/>
      <c r="U382" s="285"/>
      <c r="V382" s="284"/>
      <c r="W382" s="284"/>
      <c r="X382" s="284"/>
      <c r="Y382" s="284"/>
      <c r="Z382" s="284"/>
      <c r="AA382" s="284"/>
      <c r="AB382" s="736"/>
      <c r="AC382" s="736"/>
      <c r="AD382" s="736"/>
      <c r="AE382" s="736"/>
      <c r="AF382" s="736"/>
      <c r="AG382" s="861"/>
      <c r="AH382" s="861"/>
      <c r="AI382" s="861"/>
      <c r="AJ382" s="861"/>
      <c r="AK382" s="254"/>
      <c r="AL382" s="249"/>
      <c r="AM382" s="249"/>
      <c r="AN382" s="284"/>
      <c r="AO382" s="284"/>
      <c r="AP382" s="284"/>
      <c r="AQ382" s="284"/>
      <c r="AR382" s="284"/>
      <c r="AS382" s="284"/>
      <c r="AT382" s="284"/>
      <c r="AU382" s="284"/>
      <c r="AV382" s="284"/>
      <c r="AW382" s="284"/>
      <c r="AX382" s="284"/>
      <c r="AY382" s="284"/>
      <c r="AZ382" s="284"/>
      <c r="BA382" s="284"/>
      <c r="BB382" s="284"/>
      <c r="BC382" s="284"/>
      <c r="BD382" s="284"/>
      <c r="BE382" s="284"/>
      <c r="BF382" s="284"/>
      <c r="BG382" s="284"/>
      <c r="BH382" s="284"/>
      <c r="BI382" s="284"/>
      <c r="BJ382" s="284"/>
      <c r="BK382" s="284"/>
      <c r="BL382" s="284"/>
      <c r="BM382" s="284"/>
      <c r="BN382" s="252"/>
      <c r="BO382" s="262"/>
      <c r="BP382" s="262"/>
      <c r="BQ382" s="262"/>
      <c r="BR382" s="262"/>
      <c r="BS382" s="262"/>
      <c r="BT382" s="262"/>
      <c r="BU382" s="262"/>
      <c r="BX382" s="252"/>
    </row>
    <row r="383" spans="1:76" s="255" customFormat="1" ht="19.5" customHeight="1">
      <c r="A383" s="249"/>
      <c r="B383" s="249" t="s">
        <v>405</v>
      </c>
      <c r="C383" s="862" t="s">
        <v>530</v>
      </c>
      <c r="D383" s="862"/>
      <c r="E383" s="862"/>
      <c r="F383" s="862"/>
      <c r="G383" s="862"/>
      <c r="H383" s="862"/>
      <c r="I383" s="862"/>
      <c r="J383" s="862"/>
      <c r="K383" s="862"/>
      <c r="L383" s="862"/>
      <c r="M383" s="862"/>
      <c r="N383" s="299"/>
      <c r="O383" s="299"/>
      <c r="P383" s="299"/>
      <c r="Q383" s="299"/>
      <c r="R383" s="299"/>
      <c r="S383" s="299"/>
      <c r="T383" s="285"/>
      <c r="U383" s="285"/>
      <c r="V383" s="284"/>
      <c r="W383" s="284"/>
      <c r="X383" s="284"/>
      <c r="Y383" s="284"/>
      <c r="Z383" s="284"/>
      <c r="AA383" s="284"/>
      <c r="AB383" s="737"/>
      <c r="AC383" s="737"/>
      <c r="AD383" s="737"/>
      <c r="AE383" s="737"/>
      <c r="AF383" s="737"/>
      <c r="AG383" s="860"/>
      <c r="AH383" s="860"/>
      <c r="AI383" s="860"/>
      <c r="AJ383" s="860"/>
      <c r="AK383" s="254"/>
      <c r="AL383" s="249"/>
      <c r="AM383" s="249"/>
      <c r="AN383" s="284"/>
      <c r="AO383" s="284"/>
      <c r="AP383" s="284"/>
      <c r="AQ383" s="284"/>
      <c r="AR383" s="284"/>
      <c r="AS383" s="284"/>
      <c r="AT383" s="284"/>
      <c r="AU383" s="284"/>
      <c r="AV383" s="284"/>
      <c r="AW383" s="284"/>
      <c r="AX383" s="284"/>
      <c r="AY383" s="284"/>
      <c r="AZ383" s="284"/>
      <c r="BA383" s="284"/>
      <c r="BB383" s="284"/>
      <c r="BC383" s="284"/>
      <c r="BD383" s="284"/>
      <c r="BE383" s="284"/>
      <c r="BF383" s="284"/>
      <c r="BG383" s="284"/>
      <c r="BH383" s="284"/>
      <c r="BI383" s="284"/>
      <c r="BJ383" s="284"/>
      <c r="BK383" s="284"/>
      <c r="BL383" s="284"/>
      <c r="BM383" s="284"/>
      <c r="BN383" s="252"/>
      <c r="BO383" s="262"/>
      <c r="BP383" s="262"/>
      <c r="BQ383" s="262"/>
      <c r="BR383" s="262"/>
      <c r="BS383" s="262"/>
      <c r="BT383" s="262"/>
      <c r="BU383" s="262"/>
      <c r="BX383" s="252"/>
    </row>
    <row r="384" spans="1:76" s="255" customFormat="1" ht="19.5" customHeight="1">
      <c r="A384" s="249"/>
      <c r="B384" s="249" t="s">
        <v>405</v>
      </c>
      <c r="C384" s="862" t="s">
        <v>144</v>
      </c>
      <c r="D384" s="862"/>
      <c r="E384" s="862"/>
      <c r="F384" s="862"/>
      <c r="G384" s="862"/>
      <c r="H384" s="862"/>
      <c r="I384" s="862"/>
      <c r="J384" s="862"/>
      <c r="K384" s="862"/>
      <c r="L384" s="862"/>
      <c r="M384" s="862"/>
      <c r="N384" s="299"/>
      <c r="O384" s="299"/>
      <c r="P384" s="299"/>
      <c r="Q384" s="299"/>
      <c r="R384" s="299"/>
      <c r="S384" s="299"/>
      <c r="T384" s="285"/>
      <c r="U384" s="285"/>
      <c r="V384" s="284"/>
      <c r="W384" s="284"/>
      <c r="X384" s="284"/>
      <c r="Y384" s="284"/>
      <c r="Z384" s="284"/>
      <c r="AA384" s="284"/>
      <c r="AB384" s="734">
        <v>2044260559</v>
      </c>
      <c r="AC384" s="734"/>
      <c r="AD384" s="734"/>
      <c r="AE384" s="734"/>
      <c r="AF384" s="734"/>
      <c r="AG384" s="860">
        <v>1879116999</v>
      </c>
      <c r="AH384" s="860"/>
      <c r="AI384" s="860"/>
      <c r="AJ384" s="860"/>
      <c r="AK384" s="254"/>
      <c r="AL384" s="249"/>
      <c r="AM384" s="249"/>
      <c r="AN384" s="284"/>
      <c r="AO384" s="284"/>
      <c r="AP384" s="284"/>
      <c r="AQ384" s="284"/>
      <c r="AR384" s="284"/>
      <c r="AS384" s="284"/>
      <c r="AT384" s="284"/>
      <c r="AU384" s="284"/>
      <c r="AV384" s="284"/>
      <c r="AW384" s="284"/>
      <c r="AX384" s="284"/>
      <c r="AY384" s="284"/>
      <c r="AZ384" s="284"/>
      <c r="BA384" s="284"/>
      <c r="BB384" s="284"/>
      <c r="BC384" s="284"/>
      <c r="BD384" s="284"/>
      <c r="BE384" s="284"/>
      <c r="BF384" s="284"/>
      <c r="BG384" s="284"/>
      <c r="BH384" s="284"/>
      <c r="BI384" s="284"/>
      <c r="BJ384" s="284"/>
      <c r="BK384" s="284"/>
      <c r="BL384" s="284"/>
      <c r="BM384" s="284"/>
      <c r="BN384" s="252"/>
      <c r="BO384" s="262"/>
      <c r="BP384" s="262"/>
      <c r="BQ384" s="262"/>
      <c r="BR384" s="262"/>
      <c r="BS384" s="262"/>
      <c r="BT384" s="262"/>
      <c r="BU384" s="262"/>
      <c r="BX384" s="252"/>
    </row>
    <row r="385" spans="1:76" s="255" customFormat="1" ht="19.5" customHeight="1">
      <c r="A385" s="249"/>
      <c r="B385" s="249" t="s">
        <v>405</v>
      </c>
      <c r="C385" s="862" t="s">
        <v>143</v>
      </c>
      <c r="D385" s="862"/>
      <c r="E385" s="862"/>
      <c r="F385" s="862"/>
      <c r="G385" s="862"/>
      <c r="H385" s="862"/>
      <c r="I385" s="862"/>
      <c r="J385" s="862"/>
      <c r="K385" s="862"/>
      <c r="L385" s="862"/>
      <c r="M385" s="862"/>
      <c r="N385" s="299"/>
      <c r="O385" s="299"/>
      <c r="P385" s="299"/>
      <c r="Q385" s="299"/>
      <c r="R385" s="299"/>
      <c r="S385" s="299"/>
      <c r="T385" s="285"/>
      <c r="U385" s="285"/>
      <c r="V385" s="284"/>
      <c r="W385" s="284"/>
      <c r="X385" s="284"/>
      <c r="Y385" s="284"/>
      <c r="Z385" s="284"/>
      <c r="AA385" s="284"/>
      <c r="AB385" s="734">
        <f>2870786461+597407865</f>
        <v>3468194326</v>
      </c>
      <c r="AC385" s="734"/>
      <c r="AD385" s="734"/>
      <c r="AE385" s="734"/>
      <c r="AF385" s="734"/>
      <c r="AG385" s="860">
        <f>4421060721+236399175</f>
        <v>4657459896</v>
      </c>
      <c r="AH385" s="860"/>
      <c r="AI385" s="860"/>
      <c r="AJ385" s="860"/>
      <c r="AK385" s="254"/>
      <c r="AL385" s="249"/>
      <c r="AM385" s="249"/>
      <c r="AN385" s="284"/>
      <c r="AO385" s="284"/>
      <c r="AP385" s="284"/>
      <c r="AQ385" s="284"/>
      <c r="AR385" s="284"/>
      <c r="AS385" s="284"/>
      <c r="AT385" s="284"/>
      <c r="AU385" s="284"/>
      <c r="AV385" s="284"/>
      <c r="AW385" s="284"/>
      <c r="AX385" s="284"/>
      <c r="AY385" s="284"/>
      <c r="AZ385" s="284"/>
      <c r="BA385" s="284"/>
      <c r="BB385" s="284"/>
      <c r="BC385" s="284"/>
      <c r="BD385" s="284"/>
      <c r="BE385" s="284"/>
      <c r="BF385" s="284"/>
      <c r="BG385" s="284"/>
      <c r="BH385" s="284"/>
      <c r="BI385" s="284"/>
      <c r="BJ385" s="284"/>
      <c r="BK385" s="284"/>
      <c r="BL385" s="284"/>
      <c r="BM385" s="284"/>
      <c r="BN385" s="252"/>
      <c r="BO385" s="262"/>
      <c r="BP385" s="262"/>
      <c r="BQ385" s="262"/>
      <c r="BR385" s="262"/>
      <c r="BS385" s="262"/>
      <c r="BT385" s="262"/>
      <c r="BU385" s="262"/>
      <c r="BX385" s="252"/>
    </row>
    <row r="386" spans="1:76" s="255" customFormat="1" ht="19.5" customHeight="1">
      <c r="A386" s="249"/>
      <c r="B386" s="249" t="s">
        <v>405</v>
      </c>
      <c r="C386" s="862" t="s">
        <v>531</v>
      </c>
      <c r="D386" s="862"/>
      <c r="E386" s="862"/>
      <c r="F386" s="862"/>
      <c r="G386" s="862"/>
      <c r="H386" s="862"/>
      <c r="I386" s="862"/>
      <c r="J386" s="862"/>
      <c r="K386" s="862"/>
      <c r="L386" s="862"/>
      <c r="M386" s="862"/>
      <c r="N386" s="299"/>
      <c r="O386" s="299"/>
      <c r="P386" s="299"/>
      <c r="Q386" s="299"/>
      <c r="R386" s="299"/>
      <c r="S386" s="299"/>
      <c r="T386" s="285"/>
      <c r="U386" s="285"/>
      <c r="V386" s="284"/>
      <c r="W386" s="284"/>
      <c r="X386" s="284"/>
      <c r="Y386" s="284"/>
      <c r="Z386" s="284"/>
      <c r="AA386" s="284"/>
      <c r="AB386" s="734"/>
      <c r="AC386" s="734"/>
      <c r="AD386" s="734"/>
      <c r="AE386" s="734"/>
      <c r="AF386" s="734"/>
      <c r="AG386" s="860"/>
      <c r="AH386" s="860"/>
      <c r="AI386" s="860"/>
      <c r="AJ386" s="860"/>
      <c r="AK386" s="254"/>
      <c r="AL386" s="249"/>
      <c r="AM386" s="249"/>
      <c r="AN386" s="284"/>
      <c r="AO386" s="284"/>
      <c r="AP386" s="284"/>
      <c r="AQ386" s="284"/>
      <c r="AR386" s="284"/>
      <c r="AS386" s="284"/>
      <c r="AT386" s="284"/>
      <c r="AU386" s="284"/>
      <c r="AV386" s="284"/>
      <c r="AW386" s="284"/>
      <c r="AX386" s="284"/>
      <c r="AY386" s="284"/>
      <c r="AZ386" s="284"/>
      <c r="BA386" s="284"/>
      <c r="BB386" s="284"/>
      <c r="BC386" s="284"/>
      <c r="BD386" s="284"/>
      <c r="BE386" s="284"/>
      <c r="BF386" s="284"/>
      <c r="BG386" s="284"/>
      <c r="BH386" s="284"/>
      <c r="BI386" s="284"/>
      <c r="BJ386" s="284"/>
      <c r="BK386" s="284"/>
      <c r="BL386" s="284"/>
      <c r="BM386" s="284"/>
      <c r="BN386" s="252"/>
      <c r="BO386" s="262"/>
      <c r="BP386" s="262"/>
      <c r="BQ386" s="262"/>
      <c r="BR386" s="262"/>
      <c r="BS386" s="262"/>
      <c r="BT386" s="262"/>
      <c r="BU386" s="262"/>
      <c r="BX386" s="252"/>
    </row>
    <row r="387" spans="1:76" s="255" customFormat="1" ht="19.5" customHeight="1">
      <c r="A387" s="249"/>
      <c r="B387" s="249" t="s">
        <v>405</v>
      </c>
      <c r="C387" s="862" t="s">
        <v>532</v>
      </c>
      <c r="D387" s="862"/>
      <c r="E387" s="862"/>
      <c r="F387" s="862"/>
      <c r="G387" s="862"/>
      <c r="H387" s="862"/>
      <c r="I387" s="862"/>
      <c r="J387" s="862"/>
      <c r="K387" s="862"/>
      <c r="L387" s="862"/>
      <c r="M387" s="862"/>
      <c r="N387" s="299"/>
      <c r="O387" s="299"/>
      <c r="P387" s="299"/>
      <c r="Q387" s="299"/>
      <c r="R387" s="299"/>
      <c r="S387" s="299"/>
      <c r="T387" s="285"/>
      <c r="U387" s="285"/>
      <c r="V387" s="284"/>
      <c r="W387" s="284"/>
      <c r="X387" s="284"/>
      <c r="Y387" s="284"/>
      <c r="Z387" s="284"/>
      <c r="AA387" s="284"/>
      <c r="AB387" s="734"/>
      <c r="AC387" s="734"/>
      <c r="AD387" s="734"/>
      <c r="AE387" s="734"/>
      <c r="AF387" s="734"/>
      <c r="AG387" s="860"/>
      <c r="AH387" s="860"/>
      <c r="AI387" s="860"/>
      <c r="AJ387" s="860"/>
      <c r="AK387" s="254"/>
      <c r="AL387" s="249"/>
      <c r="AM387" s="249"/>
      <c r="AN387" s="284"/>
      <c r="AO387" s="284"/>
      <c r="AP387" s="284"/>
      <c r="AQ387" s="284"/>
      <c r="AR387" s="284"/>
      <c r="AS387" s="284"/>
      <c r="AT387" s="284"/>
      <c r="AU387" s="284"/>
      <c r="AV387" s="284"/>
      <c r="AW387" s="284"/>
      <c r="AX387" s="284"/>
      <c r="AY387" s="284"/>
      <c r="AZ387" s="284"/>
      <c r="BA387" s="284"/>
      <c r="BB387" s="284"/>
      <c r="BC387" s="284"/>
      <c r="BD387" s="284"/>
      <c r="BE387" s="284"/>
      <c r="BF387" s="284"/>
      <c r="BG387" s="284"/>
      <c r="BH387" s="284"/>
      <c r="BI387" s="284"/>
      <c r="BJ387" s="284"/>
      <c r="BK387" s="284"/>
      <c r="BL387" s="284"/>
      <c r="BM387" s="284"/>
      <c r="BN387" s="252"/>
      <c r="BO387" s="262"/>
      <c r="BP387" s="262"/>
      <c r="BQ387" s="262"/>
      <c r="BR387" s="262"/>
      <c r="BS387" s="262"/>
      <c r="BT387" s="262"/>
      <c r="BU387" s="262"/>
      <c r="BX387" s="252"/>
    </row>
    <row r="388" spans="1:76" s="255" customFormat="1" ht="19.5" customHeight="1">
      <c r="A388" s="249"/>
      <c r="B388" s="249" t="s">
        <v>405</v>
      </c>
      <c r="C388" s="862" t="s">
        <v>533</v>
      </c>
      <c r="D388" s="862"/>
      <c r="E388" s="862"/>
      <c r="F388" s="862"/>
      <c r="G388" s="862"/>
      <c r="H388" s="862"/>
      <c r="I388" s="862"/>
      <c r="J388" s="862"/>
      <c r="K388" s="862"/>
      <c r="L388" s="862"/>
      <c r="M388" s="862"/>
      <c r="N388" s="299"/>
      <c r="O388" s="299"/>
      <c r="P388" s="299"/>
      <c r="Q388" s="299"/>
      <c r="R388" s="299"/>
      <c r="S388" s="299"/>
      <c r="T388" s="285"/>
      <c r="U388" s="285"/>
      <c r="V388" s="284"/>
      <c r="W388" s="284"/>
      <c r="X388" s="284"/>
      <c r="Y388" s="284"/>
      <c r="Z388" s="284"/>
      <c r="AA388" s="284"/>
      <c r="AB388" s="734"/>
      <c r="AC388" s="734"/>
      <c r="AD388" s="734"/>
      <c r="AE388" s="734"/>
      <c r="AF388" s="734"/>
      <c r="AG388" s="860"/>
      <c r="AH388" s="860"/>
      <c r="AI388" s="860"/>
      <c r="AJ388" s="860"/>
      <c r="AK388" s="254"/>
      <c r="AL388" s="249"/>
      <c r="AM388" s="249"/>
      <c r="AN388" s="284"/>
      <c r="AO388" s="284"/>
      <c r="AP388" s="284"/>
      <c r="AQ388" s="284"/>
      <c r="AR388" s="284"/>
      <c r="AS388" s="284"/>
      <c r="AT388" s="284"/>
      <c r="AU388" s="284"/>
      <c r="AV388" s="284"/>
      <c r="AW388" s="284"/>
      <c r="AX388" s="284"/>
      <c r="AY388" s="284"/>
      <c r="AZ388" s="284"/>
      <c r="BA388" s="284"/>
      <c r="BB388" s="284"/>
      <c r="BC388" s="284"/>
      <c r="BD388" s="284"/>
      <c r="BE388" s="284"/>
      <c r="BF388" s="284"/>
      <c r="BG388" s="284"/>
      <c r="BH388" s="284"/>
      <c r="BI388" s="284"/>
      <c r="BJ388" s="284"/>
      <c r="BK388" s="284"/>
      <c r="BL388" s="284"/>
      <c r="BM388" s="284"/>
      <c r="BN388" s="252"/>
      <c r="BO388" s="262"/>
      <c r="BP388" s="262"/>
      <c r="BQ388" s="262"/>
      <c r="BR388" s="262"/>
      <c r="BS388" s="262"/>
      <c r="BT388" s="262"/>
      <c r="BU388" s="262"/>
      <c r="BX388" s="252"/>
    </row>
    <row r="389" spans="1:76" s="255" customFormat="1" ht="19.5" customHeight="1">
      <c r="A389" s="249"/>
      <c r="B389" s="249"/>
      <c r="C389" s="730" t="s">
        <v>17</v>
      </c>
      <c r="D389" s="730"/>
      <c r="E389" s="730"/>
      <c r="F389" s="730"/>
      <c r="G389" s="730"/>
      <c r="H389" s="730"/>
      <c r="I389" s="730"/>
      <c r="J389" s="730"/>
      <c r="K389" s="730"/>
      <c r="L389" s="730"/>
      <c r="M389" s="730"/>
      <c r="N389" s="288"/>
      <c r="O389" s="288"/>
      <c r="P389" s="288"/>
      <c r="Q389" s="288"/>
      <c r="R389" s="288"/>
      <c r="S389" s="288"/>
      <c r="T389" s="420"/>
      <c r="U389" s="420"/>
      <c r="V389" s="296"/>
      <c r="W389" s="296"/>
      <c r="X389" s="296"/>
      <c r="Y389" s="296"/>
      <c r="Z389" s="296"/>
      <c r="AA389" s="296"/>
      <c r="AB389" s="735">
        <f>+AB383+AB384+AB385+AB386+AB387+AB388</f>
        <v>5512454885</v>
      </c>
      <c r="AC389" s="735"/>
      <c r="AD389" s="735"/>
      <c r="AE389" s="735"/>
      <c r="AF389" s="735"/>
      <c r="AG389" s="864">
        <f>+AG383+AG384+AG385+AG386+AG387+AG388</f>
        <v>6536576895</v>
      </c>
      <c r="AH389" s="864"/>
      <c r="AI389" s="864"/>
      <c r="AJ389" s="864"/>
      <c r="AK389" s="254"/>
      <c r="AL389" s="249"/>
      <c r="AM389" s="249"/>
      <c r="AN389" s="284"/>
      <c r="AO389" s="284"/>
      <c r="AP389" s="284"/>
      <c r="AQ389" s="284"/>
      <c r="AR389" s="284"/>
      <c r="AS389" s="284"/>
      <c r="AT389" s="284"/>
      <c r="AU389" s="284"/>
      <c r="AV389" s="284"/>
      <c r="AW389" s="284"/>
      <c r="AX389" s="284"/>
      <c r="AY389" s="284"/>
      <c r="AZ389" s="284"/>
      <c r="BA389" s="284"/>
      <c r="BB389" s="284"/>
      <c r="BC389" s="284"/>
      <c r="BD389" s="284"/>
      <c r="BE389" s="284"/>
      <c r="BF389" s="284"/>
      <c r="BG389" s="284"/>
      <c r="BH389" s="284"/>
      <c r="BI389" s="284"/>
      <c r="BJ389" s="284"/>
      <c r="BK389" s="284"/>
      <c r="BL389" s="284"/>
      <c r="BM389" s="284"/>
      <c r="BN389" s="252"/>
      <c r="BO389" s="262"/>
      <c r="BP389" s="262"/>
      <c r="BQ389" s="262"/>
      <c r="BR389" s="262"/>
      <c r="BS389" s="262"/>
      <c r="BT389" s="262"/>
      <c r="BU389" s="262"/>
      <c r="BX389" s="252"/>
    </row>
    <row r="390" spans="1:76" s="255" customFormat="1" ht="19.5" customHeight="1">
      <c r="A390" s="249"/>
      <c r="B390" s="249" t="s">
        <v>423</v>
      </c>
      <c r="C390" s="865" t="s">
        <v>431</v>
      </c>
      <c r="D390" s="865"/>
      <c r="E390" s="865"/>
      <c r="F390" s="865"/>
      <c r="G390" s="865"/>
      <c r="H390" s="865"/>
      <c r="I390" s="865"/>
      <c r="J390" s="299"/>
      <c r="K390" s="299"/>
      <c r="L390" s="299"/>
      <c r="M390" s="299"/>
      <c r="N390" s="299"/>
      <c r="O390" s="299"/>
      <c r="P390" s="299"/>
      <c r="Q390" s="299"/>
      <c r="R390" s="299"/>
      <c r="S390" s="299"/>
      <c r="T390" s="285"/>
      <c r="U390" s="285"/>
      <c r="V390" s="284"/>
      <c r="W390" s="284"/>
      <c r="X390" s="284"/>
      <c r="Y390" s="284"/>
      <c r="Z390" s="284"/>
      <c r="AA390" s="284"/>
      <c r="AB390" s="733"/>
      <c r="AC390" s="733"/>
      <c r="AD390" s="733"/>
      <c r="AE390" s="733"/>
      <c r="AF390" s="733"/>
      <c r="AG390" s="866"/>
      <c r="AH390" s="866"/>
      <c r="AI390" s="866"/>
      <c r="AJ390" s="866"/>
      <c r="AK390" s="379"/>
      <c r="AL390" s="292"/>
      <c r="AM390" s="292"/>
      <c r="AN390" s="293"/>
      <c r="AO390" s="293"/>
      <c r="AP390" s="293"/>
      <c r="AQ390" s="293"/>
      <c r="AR390" s="293"/>
      <c r="AS390" s="293"/>
      <c r="AT390" s="293"/>
      <c r="AU390" s="293"/>
      <c r="AV390" s="293"/>
      <c r="AW390" s="293"/>
      <c r="AX390" s="293"/>
      <c r="AY390" s="293"/>
      <c r="AZ390" s="293"/>
      <c r="BA390" s="293"/>
      <c r="BB390" s="293"/>
      <c r="BC390" s="293"/>
      <c r="BD390" s="293"/>
      <c r="BE390" s="293"/>
      <c r="BF390" s="293"/>
      <c r="BG390" s="293"/>
      <c r="BH390" s="293"/>
      <c r="BI390" s="293"/>
      <c r="BJ390" s="293"/>
      <c r="BK390" s="293"/>
      <c r="BL390" s="293"/>
      <c r="BM390" s="293"/>
      <c r="BN390" s="374"/>
      <c r="BO390" s="375"/>
      <c r="BP390" s="375"/>
      <c r="BQ390" s="375"/>
      <c r="BR390" s="375"/>
      <c r="BS390" s="375"/>
      <c r="BT390" s="375"/>
      <c r="BU390" s="375"/>
      <c r="BX390" s="252"/>
    </row>
    <row r="391" spans="1:76" s="255" customFormat="1" ht="19.5" customHeight="1">
      <c r="A391" s="249"/>
      <c r="B391" s="249" t="s">
        <v>405</v>
      </c>
      <c r="C391" s="284" t="s">
        <v>534</v>
      </c>
      <c r="D391" s="284"/>
      <c r="E391" s="284"/>
      <c r="F391" s="284"/>
      <c r="G391" s="284"/>
      <c r="H391" s="284"/>
      <c r="I391" s="284"/>
      <c r="J391" s="284"/>
      <c r="K391" s="284"/>
      <c r="L391" s="284"/>
      <c r="M391" s="284"/>
      <c r="N391" s="299"/>
      <c r="O391" s="299"/>
      <c r="P391" s="299"/>
      <c r="Q391" s="299"/>
      <c r="R391" s="299"/>
      <c r="S391" s="299"/>
      <c r="T391" s="285"/>
      <c r="U391" s="285"/>
      <c r="V391" s="284"/>
      <c r="W391" s="284"/>
      <c r="X391" s="284"/>
      <c r="Y391" s="284"/>
      <c r="Z391" s="284"/>
      <c r="AA391" s="284"/>
      <c r="AB391" s="734">
        <v>20000000000</v>
      </c>
      <c r="AC391" s="734"/>
      <c r="AD391" s="734"/>
      <c r="AE391" s="734"/>
      <c r="AF391" s="734"/>
      <c r="AG391" s="713">
        <v>20000000000</v>
      </c>
      <c r="AH391" s="713"/>
      <c r="AI391" s="713"/>
      <c r="AJ391" s="713"/>
      <c r="AK391" s="379"/>
      <c r="AL391" s="292"/>
      <c r="AM391" s="292"/>
      <c r="AN391" s="293"/>
      <c r="AO391" s="293"/>
      <c r="AP391" s="293"/>
      <c r="AQ391" s="293"/>
      <c r="AR391" s="293"/>
      <c r="AS391" s="293"/>
      <c r="AT391" s="293"/>
      <c r="AU391" s="293"/>
      <c r="AV391" s="293"/>
      <c r="AW391" s="293"/>
      <c r="AX391" s="293"/>
      <c r="AY391" s="293"/>
      <c r="AZ391" s="293"/>
      <c r="BA391" s="293"/>
      <c r="BB391" s="293"/>
      <c r="BC391" s="293"/>
      <c r="BD391" s="293"/>
      <c r="BE391" s="293"/>
      <c r="BF391" s="293"/>
      <c r="BG391" s="293"/>
      <c r="BH391" s="293"/>
      <c r="BI391" s="293"/>
      <c r="BJ391" s="293"/>
      <c r="BK391" s="293"/>
      <c r="BL391" s="293"/>
      <c r="BM391" s="293"/>
      <c r="BN391" s="374"/>
      <c r="BO391" s="375"/>
      <c r="BP391" s="375"/>
      <c r="BQ391" s="375"/>
      <c r="BR391" s="375"/>
      <c r="BS391" s="375"/>
      <c r="BT391" s="375"/>
      <c r="BU391" s="375"/>
      <c r="BX391" s="252"/>
    </row>
    <row r="392" spans="1:76" s="255" customFormat="1" ht="19.5" customHeight="1">
      <c r="A392" s="249"/>
      <c r="B392" s="249" t="s">
        <v>405</v>
      </c>
      <c r="C392" s="284" t="s">
        <v>535</v>
      </c>
      <c r="D392" s="284"/>
      <c r="E392" s="284"/>
      <c r="F392" s="284"/>
      <c r="G392" s="284"/>
      <c r="H392" s="284"/>
      <c r="I392" s="284"/>
      <c r="J392" s="284"/>
      <c r="K392" s="284"/>
      <c r="L392" s="284"/>
      <c r="M392" s="284"/>
      <c r="N392" s="284"/>
      <c r="O392" s="284"/>
      <c r="P392" s="284"/>
      <c r="Q392" s="284"/>
      <c r="R392" s="285"/>
      <c r="S392" s="285"/>
      <c r="T392" s="285"/>
      <c r="U392" s="285"/>
      <c r="V392" s="284"/>
      <c r="W392" s="284"/>
      <c r="X392" s="284"/>
      <c r="Y392" s="284"/>
      <c r="Z392" s="284"/>
      <c r="AA392" s="284"/>
      <c r="AB392" s="734">
        <v>218831653</v>
      </c>
      <c r="AC392" s="734"/>
      <c r="AD392" s="734"/>
      <c r="AE392" s="734"/>
      <c r="AF392" s="734"/>
      <c r="AG392" s="713">
        <v>238831653</v>
      </c>
      <c r="AH392" s="713"/>
      <c r="AI392" s="713"/>
      <c r="AJ392" s="713"/>
      <c r="AK392" s="379"/>
      <c r="AL392" s="292"/>
      <c r="AM392" s="292"/>
      <c r="AN392" s="293"/>
      <c r="AO392" s="293"/>
      <c r="AP392" s="293"/>
      <c r="AQ392" s="293"/>
      <c r="AR392" s="293"/>
      <c r="AS392" s="293"/>
      <c r="AT392" s="293"/>
      <c r="AU392" s="293"/>
      <c r="AV392" s="293"/>
      <c r="AW392" s="293"/>
      <c r="AX392" s="293"/>
      <c r="AY392" s="293"/>
      <c r="AZ392" s="293"/>
      <c r="BA392" s="293"/>
      <c r="BB392" s="293"/>
      <c r="BC392" s="293"/>
      <c r="BD392" s="293"/>
      <c r="BE392" s="293"/>
      <c r="BF392" s="293"/>
      <c r="BG392" s="293"/>
      <c r="BH392" s="293"/>
      <c r="BI392" s="293"/>
      <c r="BJ392" s="293"/>
      <c r="BK392" s="293"/>
      <c r="BL392" s="293"/>
      <c r="BM392" s="293"/>
      <c r="BN392" s="374"/>
      <c r="BO392" s="375"/>
      <c r="BP392" s="375"/>
      <c r="BQ392" s="375"/>
      <c r="BR392" s="375"/>
      <c r="BS392" s="375"/>
      <c r="BT392" s="375"/>
      <c r="BU392" s="375"/>
      <c r="BX392" s="252"/>
    </row>
    <row r="393" spans="1:76" s="255" customFormat="1" ht="19.5" customHeight="1">
      <c r="A393" s="249"/>
      <c r="B393" s="249"/>
      <c r="C393" s="730" t="s">
        <v>17</v>
      </c>
      <c r="D393" s="730"/>
      <c r="E393" s="730"/>
      <c r="F393" s="730"/>
      <c r="G393" s="730"/>
      <c r="H393" s="730"/>
      <c r="I393" s="730"/>
      <c r="J393" s="730"/>
      <c r="K393" s="730"/>
      <c r="L393" s="730"/>
      <c r="M393" s="730"/>
      <c r="N393" s="296"/>
      <c r="O393" s="296"/>
      <c r="P393" s="296"/>
      <c r="Q393" s="296"/>
      <c r="R393" s="420"/>
      <c r="S393" s="420"/>
      <c r="T393" s="420"/>
      <c r="U393" s="420"/>
      <c r="V393" s="296"/>
      <c r="W393" s="296"/>
      <c r="X393" s="296"/>
      <c r="Y393" s="296"/>
      <c r="Z393" s="296"/>
      <c r="AA393" s="296"/>
      <c r="AB393" s="735">
        <f>+AB391+AB392</f>
        <v>20218831653</v>
      </c>
      <c r="AC393" s="735"/>
      <c r="AD393" s="735"/>
      <c r="AE393" s="735"/>
      <c r="AF393" s="735"/>
      <c r="AG393" s="863">
        <f>+AG391+AG392</f>
        <v>20238831653</v>
      </c>
      <c r="AH393" s="863"/>
      <c r="AI393" s="863"/>
      <c r="AJ393" s="863"/>
      <c r="AK393" s="379"/>
      <c r="AL393" s="292"/>
      <c r="AM393" s="292"/>
      <c r="AN393" s="293"/>
      <c r="AO393" s="293"/>
      <c r="AP393" s="293"/>
      <c r="AQ393" s="293"/>
      <c r="AR393" s="293"/>
      <c r="AS393" s="293"/>
      <c r="AT393" s="293"/>
      <c r="AU393" s="293"/>
      <c r="AV393" s="293"/>
      <c r="AW393" s="293"/>
      <c r="AX393" s="293"/>
      <c r="AY393" s="293"/>
      <c r="AZ393" s="293"/>
      <c r="BA393" s="293"/>
      <c r="BB393" s="293"/>
      <c r="BC393" s="293"/>
      <c r="BD393" s="293"/>
      <c r="BE393" s="293"/>
      <c r="BF393" s="293"/>
      <c r="BG393" s="293"/>
      <c r="BH393" s="293"/>
      <c r="BI393" s="293"/>
      <c r="BJ393" s="293"/>
      <c r="BK393" s="293"/>
      <c r="BL393" s="293"/>
      <c r="BM393" s="293"/>
      <c r="BN393" s="374"/>
      <c r="BO393" s="375"/>
      <c r="BP393" s="375"/>
      <c r="BQ393" s="375"/>
      <c r="BR393" s="375"/>
      <c r="BS393" s="375"/>
      <c r="BT393" s="375"/>
      <c r="BU393" s="375"/>
      <c r="BX393" s="252"/>
    </row>
    <row r="394" spans="1:76" s="255" customFormat="1" ht="19.5" customHeight="1">
      <c r="A394" s="249"/>
      <c r="B394" s="249" t="s">
        <v>436</v>
      </c>
      <c r="C394" s="295" t="s">
        <v>536</v>
      </c>
      <c r="D394" s="284"/>
      <c r="E394" s="284"/>
      <c r="F394" s="284"/>
      <c r="G394" s="284"/>
      <c r="H394" s="284"/>
      <c r="I394" s="284"/>
      <c r="J394" s="284"/>
      <c r="K394" s="284"/>
      <c r="L394" s="284"/>
      <c r="M394" s="284"/>
      <c r="N394" s="284"/>
      <c r="O394" s="284"/>
      <c r="P394" s="284"/>
      <c r="Q394" s="284"/>
      <c r="R394" s="285"/>
      <c r="S394" s="285"/>
      <c r="T394" s="285"/>
      <c r="U394" s="285"/>
      <c r="V394" s="284"/>
      <c r="W394" s="284"/>
      <c r="X394" s="284"/>
      <c r="Y394" s="284"/>
      <c r="Z394" s="284"/>
      <c r="AA394" s="284"/>
      <c r="AB394" s="733"/>
      <c r="AC394" s="733"/>
      <c r="AD394" s="733"/>
      <c r="AE394" s="733"/>
      <c r="AF394" s="733"/>
      <c r="AG394" s="866"/>
      <c r="AH394" s="866"/>
      <c r="AI394" s="866"/>
      <c r="AJ394" s="866"/>
      <c r="AK394" s="379"/>
      <c r="AL394" s="292"/>
      <c r="AM394" s="292"/>
      <c r="AN394" s="293"/>
      <c r="AO394" s="293"/>
      <c r="AP394" s="293"/>
      <c r="AQ394" s="293"/>
      <c r="AR394" s="293"/>
      <c r="AS394" s="293"/>
      <c r="AT394" s="293"/>
      <c r="AU394" s="293"/>
      <c r="AV394" s="293"/>
      <c r="AW394" s="293"/>
      <c r="AX394" s="293"/>
      <c r="AY394" s="293"/>
      <c r="AZ394" s="293"/>
      <c r="BA394" s="293"/>
      <c r="BB394" s="293"/>
      <c r="BC394" s="293"/>
      <c r="BD394" s="293"/>
      <c r="BE394" s="293"/>
      <c r="BF394" s="293"/>
      <c r="BG394" s="293"/>
      <c r="BH394" s="293"/>
      <c r="BI394" s="293"/>
      <c r="BJ394" s="293"/>
      <c r="BK394" s="293"/>
      <c r="BL394" s="293"/>
      <c r="BM394" s="293"/>
      <c r="BN394" s="374"/>
      <c r="BO394" s="375"/>
      <c r="BP394" s="375"/>
      <c r="BQ394" s="375"/>
      <c r="BR394" s="375"/>
      <c r="BS394" s="375"/>
      <c r="BT394" s="375"/>
      <c r="BU394" s="375"/>
      <c r="BX394" s="252"/>
    </row>
    <row r="395" spans="1:76" s="255" customFormat="1" ht="19.5" customHeight="1">
      <c r="A395" s="249">
        <v>21</v>
      </c>
      <c r="B395" s="249" t="s">
        <v>537</v>
      </c>
      <c r="C395" s="284"/>
      <c r="D395" s="284"/>
      <c r="E395" s="284"/>
      <c r="F395" s="284"/>
      <c r="G395" s="284"/>
      <c r="H395" s="284"/>
      <c r="I395" s="284"/>
      <c r="J395" s="284"/>
      <c r="K395" s="284"/>
      <c r="L395" s="284"/>
      <c r="M395" s="284"/>
      <c r="N395" s="284"/>
      <c r="O395" s="284"/>
      <c r="P395" s="284"/>
      <c r="Q395" s="284"/>
      <c r="R395" s="285"/>
      <c r="S395" s="285"/>
      <c r="T395" s="285"/>
      <c r="U395" s="285"/>
      <c r="V395" s="284"/>
      <c r="W395" s="284"/>
      <c r="X395" s="284"/>
      <c r="Y395" s="284"/>
      <c r="Z395" s="284"/>
      <c r="AA395" s="284"/>
      <c r="AB395" s="736" t="s">
        <v>523</v>
      </c>
      <c r="AC395" s="736"/>
      <c r="AD395" s="736"/>
      <c r="AE395" s="736"/>
      <c r="AF395" s="736"/>
      <c r="AG395" s="861" t="s">
        <v>524</v>
      </c>
      <c r="AH395" s="861"/>
      <c r="AI395" s="861"/>
      <c r="AJ395" s="861"/>
      <c r="AK395" s="254"/>
      <c r="AL395" s="249"/>
      <c r="AM395" s="249"/>
      <c r="AN395" s="284"/>
      <c r="AO395" s="284"/>
      <c r="AP395" s="284"/>
      <c r="AQ395" s="284"/>
      <c r="AR395" s="284"/>
      <c r="AS395" s="284"/>
      <c r="AT395" s="284"/>
      <c r="AU395" s="284"/>
      <c r="AV395" s="284"/>
      <c r="AW395" s="284"/>
      <c r="AX395" s="284"/>
      <c r="AY395" s="284"/>
      <c r="AZ395" s="284"/>
      <c r="BA395" s="284"/>
      <c r="BB395" s="284"/>
      <c r="BC395" s="284"/>
      <c r="BD395" s="284"/>
      <c r="BE395" s="284"/>
      <c r="BF395" s="284"/>
      <c r="BG395" s="284"/>
      <c r="BH395" s="284"/>
      <c r="BI395" s="284"/>
      <c r="BJ395" s="284"/>
      <c r="BK395" s="284"/>
      <c r="BL395" s="284"/>
      <c r="BM395" s="284"/>
      <c r="BN395" s="252"/>
      <c r="BO395" s="262"/>
      <c r="BP395" s="262"/>
      <c r="BQ395" s="262"/>
      <c r="BR395" s="262"/>
      <c r="BS395" s="262"/>
      <c r="BT395" s="262"/>
      <c r="BU395" s="262"/>
      <c r="BX395" s="252"/>
    </row>
    <row r="396" spans="1:76" s="255" customFormat="1" ht="19.5" customHeight="1">
      <c r="A396" s="249"/>
      <c r="B396" s="249" t="s">
        <v>414</v>
      </c>
      <c r="C396" s="295" t="s">
        <v>426</v>
      </c>
      <c r="D396" s="284"/>
      <c r="E396" s="284"/>
      <c r="F396" s="284"/>
      <c r="G396" s="284"/>
      <c r="H396" s="284"/>
      <c r="I396" s="284"/>
      <c r="J396" s="284"/>
      <c r="K396" s="284"/>
      <c r="L396" s="284"/>
      <c r="M396" s="284"/>
      <c r="N396" s="284"/>
      <c r="O396" s="284"/>
      <c r="P396" s="284"/>
      <c r="Q396" s="284"/>
      <c r="R396" s="285"/>
      <c r="S396" s="285"/>
      <c r="T396" s="285"/>
      <c r="U396" s="285"/>
      <c r="V396" s="284"/>
      <c r="W396" s="284"/>
      <c r="X396" s="284"/>
      <c r="Y396" s="284"/>
      <c r="Z396" s="284"/>
      <c r="AA396" s="284"/>
      <c r="AB396" s="734"/>
      <c r="AC396" s="734"/>
      <c r="AD396" s="734"/>
      <c r="AE396" s="734"/>
      <c r="AF396" s="734"/>
      <c r="AG396" s="713"/>
      <c r="AH396" s="713"/>
      <c r="AI396" s="713"/>
      <c r="AJ396" s="713"/>
      <c r="AK396" s="379"/>
      <c r="AL396" s="292"/>
      <c r="AM396" s="292"/>
      <c r="AN396" s="293"/>
      <c r="AO396" s="293"/>
      <c r="AP396" s="293"/>
      <c r="AQ396" s="293"/>
      <c r="AR396" s="293"/>
      <c r="AS396" s="293"/>
      <c r="AT396" s="293"/>
      <c r="AU396" s="293"/>
      <c r="AV396" s="293"/>
      <c r="AW396" s="293"/>
      <c r="AX396" s="293"/>
      <c r="AY396" s="293"/>
      <c r="AZ396" s="293"/>
      <c r="BA396" s="293"/>
      <c r="BB396" s="293"/>
      <c r="BC396" s="293"/>
      <c r="BD396" s="293"/>
      <c r="BE396" s="293"/>
      <c r="BF396" s="293"/>
      <c r="BG396" s="293"/>
      <c r="BH396" s="293"/>
      <c r="BI396" s="293"/>
      <c r="BJ396" s="293"/>
      <c r="BK396" s="293"/>
      <c r="BL396" s="293"/>
      <c r="BM396" s="293"/>
      <c r="BN396" s="374"/>
      <c r="BO396" s="375"/>
      <c r="BP396" s="375"/>
      <c r="BQ396" s="375"/>
      <c r="BR396" s="375"/>
      <c r="BS396" s="375"/>
      <c r="BT396" s="375"/>
      <c r="BU396" s="375"/>
      <c r="BX396" s="252"/>
    </row>
    <row r="397" spans="1:76" s="255" customFormat="1" ht="19.5" customHeight="1">
      <c r="A397" s="249"/>
      <c r="B397" s="249" t="s">
        <v>405</v>
      </c>
      <c r="C397" s="284" t="s">
        <v>538</v>
      </c>
      <c r="D397" s="284"/>
      <c r="E397" s="284"/>
      <c r="F397" s="284"/>
      <c r="G397" s="284"/>
      <c r="H397" s="284"/>
      <c r="I397" s="284"/>
      <c r="J397" s="284"/>
      <c r="K397" s="284"/>
      <c r="L397" s="284"/>
      <c r="M397" s="284"/>
      <c r="N397" s="284"/>
      <c r="O397" s="284"/>
      <c r="P397" s="284"/>
      <c r="Q397" s="284"/>
      <c r="R397" s="285"/>
      <c r="S397" s="285"/>
      <c r="T397" s="285"/>
      <c r="U397" s="285"/>
      <c r="V397" s="284"/>
      <c r="W397" s="284"/>
      <c r="X397" s="284"/>
      <c r="Y397" s="284"/>
      <c r="Z397" s="284"/>
      <c r="AA397" s="284"/>
      <c r="AB397" s="734">
        <f>1054860283+330344576+314097218</f>
        <v>1699302077</v>
      </c>
      <c r="AC397" s="734"/>
      <c r="AD397" s="734"/>
      <c r="AE397" s="734"/>
      <c r="AF397" s="734"/>
      <c r="AG397" s="734">
        <v>365540835</v>
      </c>
      <c r="AH397" s="734"/>
      <c r="AI397" s="734"/>
      <c r="AJ397" s="734"/>
      <c r="AK397" s="379"/>
      <c r="AL397" s="292"/>
      <c r="AM397" s="292"/>
      <c r="AN397" s="293"/>
      <c r="AO397" s="293"/>
      <c r="AP397" s="293"/>
      <c r="AQ397" s="293"/>
      <c r="AR397" s="293"/>
      <c r="AS397" s="293"/>
      <c r="AT397" s="293"/>
      <c r="AU397" s="293"/>
      <c r="AV397" s="293"/>
      <c r="AW397" s="293"/>
      <c r="AX397" s="293"/>
      <c r="AY397" s="293"/>
      <c r="AZ397" s="293"/>
      <c r="BA397" s="293"/>
      <c r="BB397" s="293"/>
      <c r="BC397" s="293"/>
      <c r="BD397" s="293"/>
      <c r="BE397" s="293"/>
      <c r="BF397" s="293"/>
      <c r="BG397" s="293"/>
      <c r="BH397" s="293"/>
      <c r="BI397" s="293"/>
      <c r="BJ397" s="293"/>
      <c r="BK397" s="293"/>
      <c r="BL397" s="293"/>
      <c r="BM397" s="293"/>
      <c r="BN397" s="374"/>
      <c r="BO397" s="375"/>
      <c r="BP397" s="375"/>
      <c r="BQ397" s="375"/>
      <c r="BR397" s="375"/>
      <c r="BS397" s="375"/>
      <c r="BT397" s="375"/>
      <c r="BU397" s="375"/>
      <c r="BX397" s="252"/>
    </row>
    <row r="398" spans="1:76" s="255" customFormat="1" ht="19.5" customHeight="1">
      <c r="A398" s="249"/>
      <c r="B398" s="249" t="s">
        <v>405</v>
      </c>
      <c r="C398" s="284" t="s">
        <v>539</v>
      </c>
      <c r="D398" s="284"/>
      <c r="E398" s="284"/>
      <c r="F398" s="284"/>
      <c r="G398" s="284"/>
      <c r="H398" s="284"/>
      <c r="I398" s="284"/>
      <c r="J398" s="284"/>
      <c r="K398" s="284"/>
      <c r="L398" s="284"/>
      <c r="M398" s="284"/>
      <c r="N398" s="284"/>
      <c r="O398" s="284"/>
      <c r="P398" s="284"/>
      <c r="Q398" s="284"/>
      <c r="R398" s="285"/>
      <c r="S398" s="285"/>
      <c r="T398" s="285"/>
      <c r="U398" s="285"/>
      <c r="V398" s="284"/>
      <c r="W398" s="284"/>
      <c r="X398" s="284"/>
      <c r="Y398" s="284"/>
      <c r="Z398" s="284"/>
      <c r="AA398" s="284"/>
      <c r="AB398" s="734"/>
      <c r="AC398" s="734"/>
      <c r="AD398" s="734"/>
      <c r="AE398" s="734"/>
      <c r="AF398" s="734"/>
      <c r="AG398" s="713"/>
      <c r="AH398" s="713"/>
      <c r="AI398" s="713"/>
      <c r="AJ398" s="713"/>
      <c r="AK398" s="379"/>
      <c r="AL398" s="292"/>
      <c r="AM398" s="292"/>
      <c r="AN398" s="293"/>
      <c r="AO398" s="293"/>
      <c r="AP398" s="293"/>
      <c r="AQ398" s="293"/>
      <c r="AR398" s="293"/>
      <c r="AS398" s="293"/>
      <c r="AT398" s="293"/>
      <c r="AU398" s="293"/>
      <c r="AV398" s="293"/>
      <c r="AW398" s="293"/>
      <c r="AX398" s="293"/>
      <c r="AY398" s="293"/>
      <c r="AZ398" s="293"/>
      <c r="BA398" s="293"/>
      <c r="BB398" s="293"/>
      <c r="BC398" s="293"/>
      <c r="BD398" s="293"/>
      <c r="BE398" s="293"/>
      <c r="BF398" s="293"/>
      <c r="BG398" s="293"/>
      <c r="BH398" s="293"/>
      <c r="BI398" s="293"/>
      <c r="BJ398" s="293"/>
      <c r="BK398" s="293"/>
      <c r="BL398" s="293"/>
      <c r="BM398" s="293"/>
      <c r="BN398" s="374"/>
      <c r="BO398" s="375"/>
      <c r="BP398" s="375"/>
      <c r="BQ398" s="375"/>
      <c r="BR398" s="375"/>
      <c r="BS398" s="375"/>
      <c r="BT398" s="375"/>
      <c r="BU398" s="375"/>
      <c r="BX398" s="252"/>
    </row>
    <row r="399" spans="1:76" s="255" customFormat="1" ht="19.5" customHeight="1">
      <c r="A399" s="249"/>
      <c r="B399" s="249" t="s">
        <v>405</v>
      </c>
      <c r="C399" s="284" t="s">
        <v>540</v>
      </c>
      <c r="D399" s="284"/>
      <c r="E399" s="284"/>
      <c r="F399" s="284"/>
      <c r="G399" s="284"/>
      <c r="H399" s="284"/>
      <c r="I399" s="284"/>
      <c r="J399" s="284"/>
      <c r="K399" s="284"/>
      <c r="L399" s="284"/>
      <c r="M399" s="284"/>
      <c r="N399" s="284"/>
      <c r="O399" s="284"/>
      <c r="P399" s="284"/>
      <c r="Q399" s="284"/>
      <c r="R399" s="285"/>
      <c r="S399" s="285"/>
      <c r="T399" s="285"/>
      <c r="U399" s="285"/>
      <c r="V399" s="284"/>
      <c r="W399" s="284"/>
      <c r="X399" s="284"/>
      <c r="Y399" s="284"/>
      <c r="Z399" s="284"/>
      <c r="AA399" s="284"/>
      <c r="AB399" s="734">
        <f>449264630+462681818+800000000</f>
        <v>1711946448</v>
      </c>
      <c r="AC399" s="734"/>
      <c r="AD399" s="734"/>
      <c r="AE399" s="734"/>
      <c r="AF399" s="734"/>
      <c r="AG399" s="713"/>
      <c r="AH399" s="713"/>
      <c r="AI399" s="713"/>
      <c r="AJ399" s="713"/>
      <c r="AK399" s="379"/>
      <c r="AL399" s="292"/>
      <c r="AM399" s="292"/>
      <c r="AN399" s="293"/>
      <c r="AO399" s="293"/>
      <c r="AP399" s="293"/>
      <c r="AQ399" s="293"/>
      <c r="AR399" s="293"/>
      <c r="AS399" s="293"/>
      <c r="AT399" s="293"/>
      <c r="AU399" s="293"/>
      <c r="AV399" s="293"/>
      <c r="AW399" s="293"/>
      <c r="AX399" s="293"/>
      <c r="AY399" s="293"/>
      <c r="AZ399" s="293"/>
      <c r="BA399" s="293"/>
      <c r="BB399" s="293"/>
      <c r="BC399" s="293"/>
      <c r="BD399" s="293"/>
      <c r="BE399" s="293"/>
      <c r="BF399" s="293"/>
      <c r="BG399" s="293"/>
      <c r="BH399" s="293"/>
      <c r="BI399" s="293"/>
      <c r="BJ399" s="293"/>
      <c r="BK399" s="293"/>
      <c r="BL399" s="293"/>
      <c r="BM399" s="293"/>
      <c r="BN399" s="374"/>
      <c r="BO399" s="375"/>
      <c r="BP399" s="375"/>
      <c r="BQ399" s="375"/>
      <c r="BR399" s="375"/>
      <c r="BS399" s="375"/>
      <c r="BT399" s="375"/>
      <c r="BU399" s="375"/>
      <c r="BX399" s="252"/>
    </row>
    <row r="400" spans="1:76" s="255" customFormat="1" ht="19.5" customHeight="1">
      <c r="A400" s="249"/>
      <c r="B400" s="249"/>
      <c r="C400" s="730" t="s">
        <v>17</v>
      </c>
      <c r="D400" s="730"/>
      <c r="E400" s="730"/>
      <c r="F400" s="730"/>
      <c r="G400" s="730"/>
      <c r="H400" s="730"/>
      <c r="I400" s="730"/>
      <c r="J400" s="730"/>
      <c r="K400" s="730"/>
      <c r="L400" s="730"/>
      <c r="M400" s="730"/>
      <c r="N400" s="730"/>
      <c r="O400" s="730"/>
      <c r="P400" s="296"/>
      <c r="Q400" s="296"/>
      <c r="R400" s="420"/>
      <c r="S400" s="420"/>
      <c r="T400" s="420"/>
      <c r="U400" s="420"/>
      <c r="V400" s="296"/>
      <c r="W400" s="296"/>
      <c r="X400" s="296"/>
      <c r="Y400" s="296"/>
      <c r="Z400" s="296"/>
      <c r="AA400" s="296"/>
      <c r="AB400" s="735">
        <f>+AB397+AB398+AB399</f>
        <v>3411248525</v>
      </c>
      <c r="AC400" s="735"/>
      <c r="AD400" s="735"/>
      <c r="AE400" s="735"/>
      <c r="AF400" s="735"/>
      <c r="AG400" s="735">
        <f>+AG397+AG398+AG399</f>
        <v>365540835</v>
      </c>
      <c r="AH400" s="735"/>
      <c r="AI400" s="735"/>
      <c r="AJ400" s="735"/>
      <c r="AK400" s="379"/>
      <c r="AL400" s="292"/>
      <c r="AM400" s="292"/>
      <c r="AN400" s="293"/>
      <c r="AO400" s="293"/>
      <c r="AP400" s="293"/>
      <c r="AQ400" s="293"/>
      <c r="AR400" s="293"/>
      <c r="AS400" s="293"/>
      <c r="AT400" s="293"/>
      <c r="AU400" s="293"/>
      <c r="AV400" s="293"/>
      <c r="AW400" s="293"/>
      <c r="AX400" s="293"/>
      <c r="AY400" s="293"/>
      <c r="AZ400" s="293"/>
      <c r="BA400" s="293"/>
      <c r="BB400" s="293"/>
      <c r="BC400" s="293"/>
      <c r="BD400" s="293"/>
      <c r="BE400" s="293"/>
      <c r="BF400" s="293"/>
      <c r="BG400" s="293"/>
      <c r="BH400" s="293"/>
      <c r="BI400" s="293"/>
      <c r="BJ400" s="293"/>
      <c r="BK400" s="293"/>
      <c r="BL400" s="293"/>
      <c r="BM400" s="293"/>
      <c r="BN400" s="374"/>
      <c r="BO400" s="375"/>
      <c r="BP400" s="375"/>
      <c r="BQ400" s="375"/>
      <c r="BR400" s="375"/>
      <c r="BS400" s="375"/>
      <c r="BT400" s="375"/>
      <c r="BU400" s="375"/>
      <c r="BX400" s="252"/>
    </row>
    <row r="401" spans="1:76" s="255" customFormat="1" ht="19.5" customHeight="1">
      <c r="A401" s="249"/>
      <c r="B401" s="249" t="s">
        <v>423</v>
      </c>
      <c r="C401" s="295" t="s">
        <v>431</v>
      </c>
      <c r="D401" s="284"/>
      <c r="E401" s="284"/>
      <c r="F401" s="284"/>
      <c r="G401" s="284"/>
      <c r="H401" s="284"/>
      <c r="I401" s="284"/>
      <c r="J401" s="284"/>
      <c r="K401" s="284"/>
      <c r="L401" s="284"/>
      <c r="M401" s="284"/>
      <c r="N401" s="284"/>
      <c r="O401" s="284"/>
      <c r="P401" s="284"/>
      <c r="Q401" s="284"/>
      <c r="R401" s="285"/>
      <c r="S401" s="285"/>
      <c r="T401" s="285"/>
      <c r="U401" s="285"/>
      <c r="V401" s="284"/>
      <c r="W401" s="284"/>
      <c r="X401" s="284"/>
      <c r="Y401" s="284"/>
      <c r="Z401" s="284"/>
      <c r="AA401" s="284"/>
      <c r="AB401" s="734"/>
      <c r="AC401" s="734"/>
      <c r="AD401" s="734"/>
      <c r="AE401" s="734"/>
      <c r="AF401" s="734"/>
      <c r="AG401" s="713"/>
      <c r="AH401" s="713"/>
      <c r="AI401" s="713"/>
      <c r="AJ401" s="713"/>
      <c r="AK401" s="379"/>
      <c r="AL401" s="292"/>
      <c r="AM401" s="292"/>
      <c r="AN401" s="293"/>
      <c r="AO401" s="293"/>
      <c r="AP401" s="293"/>
      <c r="AQ401" s="293"/>
      <c r="AR401" s="293"/>
      <c r="AS401" s="293"/>
      <c r="AT401" s="293"/>
      <c r="AU401" s="293"/>
      <c r="AV401" s="293"/>
      <c r="AW401" s="293"/>
      <c r="AX401" s="293"/>
      <c r="AY401" s="293"/>
      <c r="AZ401" s="293"/>
      <c r="BA401" s="293"/>
      <c r="BB401" s="293"/>
      <c r="BC401" s="293"/>
      <c r="BD401" s="293"/>
      <c r="BE401" s="293"/>
      <c r="BF401" s="293"/>
      <c r="BG401" s="293"/>
      <c r="BH401" s="293"/>
      <c r="BI401" s="293"/>
      <c r="BJ401" s="293"/>
      <c r="BK401" s="293"/>
      <c r="BL401" s="293"/>
      <c r="BM401" s="293"/>
      <c r="BN401" s="374"/>
      <c r="BO401" s="375"/>
      <c r="BP401" s="375"/>
      <c r="BQ401" s="375"/>
      <c r="BR401" s="375"/>
      <c r="BS401" s="375"/>
      <c r="BT401" s="375"/>
      <c r="BU401" s="375"/>
      <c r="BX401" s="252"/>
    </row>
    <row r="402" spans="1:76" s="255" customFormat="1" ht="19.5" customHeight="1">
      <c r="A402" s="249"/>
      <c r="B402" s="249" t="s">
        <v>405</v>
      </c>
      <c r="C402" s="284" t="s">
        <v>538</v>
      </c>
      <c r="D402" s="284"/>
      <c r="E402" s="284"/>
      <c r="F402" s="284"/>
      <c r="G402" s="284"/>
      <c r="H402" s="284"/>
      <c r="I402" s="284"/>
      <c r="J402" s="284"/>
      <c r="K402" s="284"/>
      <c r="L402" s="284"/>
      <c r="M402" s="284"/>
      <c r="N402" s="284"/>
      <c r="O402" s="284"/>
      <c r="P402" s="284"/>
      <c r="Q402" s="284"/>
      <c r="R402" s="285"/>
      <c r="S402" s="285"/>
      <c r="T402" s="285"/>
      <c r="U402" s="285"/>
      <c r="V402" s="284"/>
      <c r="W402" s="284"/>
      <c r="X402" s="284"/>
      <c r="Y402" s="284"/>
      <c r="Z402" s="284"/>
      <c r="AA402" s="284"/>
      <c r="AB402" s="737"/>
      <c r="AC402" s="737"/>
      <c r="AD402" s="737"/>
      <c r="AE402" s="737"/>
      <c r="AF402" s="737"/>
      <c r="AG402" s="860"/>
      <c r="AH402" s="860"/>
      <c r="AI402" s="860"/>
      <c r="AJ402" s="860"/>
      <c r="AK402" s="254"/>
      <c r="AL402" s="249"/>
      <c r="AM402" s="249"/>
      <c r="AN402" s="284"/>
      <c r="AO402" s="284"/>
      <c r="AP402" s="284"/>
      <c r="AQ402" s="284"/>
      <c r="AR402" s="284"/>
      <c r="AS402" s="284"/>
      <c r="AT402" s="284"/>
      <c r="AU402" s="284"/>
      <c r="AV402" s="284"/>
      <c r="AW402" s="284"/>
      <c r="AX402" s="284"/>
      <c r="AY402" s="284"/>
      <c r="AZ402" s="284"/>
      <c r="BA402" s="284"/>
      <c r="BB402" s="284"/>
      <c r="BC402" s="284"/>
      <c r="BD402" s="284"/>
      <c r="BE402" s="284"/>
      <c r="BF402" s="284"/>
      <c r="BG402" s="284"/>
      <c r="BH402" s="284"/>
      <c r="BI402" s="284"/>
      <c r="BJ402" s="284"/>
      <c r="BK402" s="284"/>
      <c r="BL402" s="284"/>
      <c r="BM402" s="284"/>
      <c r="BN402" s="252"/>
      <c r="BO402" s="262"/>
      <c r="BP402" s="262"/>
      <c r="BQ402" s="262"/>
      <c r="BR402" s="262"/>
      <c r="BS402" s="262"/>
      <c r="BT402" s="262"/>
      <c r="BU402" s="262"/>
      <c r="BX402" s="252"/>
    </row>
    <row r="403" spans="1:76" s="255" customFormat="1" ht="19.5" customHeight="1">
      <c r="A403" s="249"/>
      <c r="B403" s="249" t="s">
        <v>405</v>
      </c>
      <c r="C403" s="284" t="s">
        <v>539</v>
      </c>
      <c r="D403" s="284"/>
      <c r="E403" s="284"/>
      <c r="F403" s="284"/>
      <c r="G403" s="284"/>
      <c r="H403" s="284"/>
      <c r="I403" s="284"/>
      <c r="J403" s="284"/>
      <c r="K403" s="284"/>
      <c r="L403" s="284"/>
      <c r="M403" s="284"/>
      <c r="N403" s="284"/>
      <c r="O403" s="284"/>
      <c r="P403" s="284"/>
      <c r="Q403" s="284"/>
      <c r="R403" s="285"/>
      <c r="S403" s="285"/>
      <c r="T403" s="285"/>
      <c r="U403" s="285"/>
      <c r="V403" s="284"/>
      <c r="W403" s="284"/>
      <c r="X403" s="284"/>
      <c r="Y403" s="284"/>
      <c r="Z403" s="284"/>
      <c r="AA403" s="284"/>
      <c r="AB403" s="737"/>
      <c r="AC403" s="737"/>
      <c r="AD403" s="737"/>
      <c r="AE403" s="737"/>
      <c r="AF403" s="737"/>
      <c r="AG403" s="860"/>
      <c r="AH403" s="860"/>
      <c r="AI403" s="860"/>
      <c r="AJ403" s="860"/>
      <c r="AK403" s="254"/>
      <c r="AL403" s="249"/>
      <c r="AM403" s="249"/>
      <c r="AN403" s="284"/>
      <c r="AO403" s="284"/>
      <c r="AP403" s="284"/>
      <c r="AQ403" s="284"/>
      <c r="AR403" s="284"/>
      <c r="AS403" s="284"/>
      <c r="AT403" s="284"/>
      <c r="AU403" s="284"/>
      <c r="AV403" s="284"/>
      <c r="AW403" s="284"/>
      <c r="AX403" s="284"/>
      <c r="AY403" s="284"/>
      <c r="AZ403" s="284"/>
      <c r="BA403" s="284"/>
      <c r="BB403" s="284"/>
      <c r="BC403" s="284"/>
      <c r="BD403" s="284"/>
      <c r="BE403" s="284"/>
      <c r="BF403" s="284"/>
      <c r="BG403" s="284"/>
      <c r="BH403" s="284"/>
      <c r="BI403" s="284"/>
      <c r="BJ403" s="284"/>
      <c r="BK403" s="284"/>
      <c r="BL403" s="284"/>
      <c r="BM403" s="284"/>
      <c r="BN403" s="252"/>
      <c r="BO403" s="262"/>
      <c r="BP403" s="262"/>
      <c r="BQ403" s="262"/>
      <c r="BR403" s="262"/>
      <c r="BS403" s="262"/>
      <c r="BT403" s="262"/>
      <c r="BU403" s="262"/>
      <c r="BX403" s="252"/>
    </row>
    <row r="404" spans="1:76" s="255" customFormat="1" ht="19.5" customHeight="1">
      <c r="A404" s="249"/>
      <c r="B404" s="249" t="s">
        <v>405</v>
      </c>
      <c r="C404" s="284" t="s">
        <v>540</v>
      </c>
      <c r="D404" s="284"/>
      <c r="E404" s="284"/>
      <c r="F404" s="284"/>
      <c r="G404" s="284"/>
      <c r="H404" s="284"/>
      <c r="I404" s="284"/>
      <c r="J404" s="284"/>
      <c r="K404" s="284"/>
      <c r="L404" s="284"/>
      <c r="M404" s="284"/>
      <c r="N404" s="284"/>
      <c r="O404" s="284"/>
      <c r="P404" s="284"/>
      <c r="Q404" s="284"/>
      <c r="R404" s="285"/>
      <c r="S404" s="285"/>
      <c r="T404" s="285"/>
      <c r="U404" s="285"/>
      <c r="V404" s="284"/>
      <c r="W404" s="284"/>
      <c r="X404" s="284"/>
      <c r="Y404" s="284"/>
      <c r="Z404" s="284"/>
      <c r="AA404" s="284"/>
      <c r="AB404" s="737"/>
      <c r="AC404" s="737"/>
      <c r="AD404" s="737"/>
      <c r="AE404" s="737"/>
      <c r="AF404" s="737"/>
      <c r="AG404" s="860"/>
      <c r="AH404" s="860"/>
      <c r="AI404" s="860"/>
      <c r="AJ404" s="860"/>
      <c r="AK404" s="254"/>
      <c r="AL404" s="249"/>
      <c r="AM404" s="249"/>
      <c r="AN404" s="284"/>
      <c r="AO404" s="284"/>
      <c r="AP404" s="284"/>
      <c r="AQ404" s="284"/>
      <c r="AR404" s="284"/>
      <c r="AS404" s="284"/>
      <c r="AT404" s="284"/>
      <c r="AU404" s="284"/>
      <c r="AV404" s="284"/>
      <c r="AW404" s="284"/>
      <c r="AX404" s="284"/>
      <c r="AY404" s="284"/>
      <c r="AZ404" s="284"/>
      <c r="BA404" s="284"/>
      <c r="BB404" s="284"/>
      <c r="BC404" s="284"/>
      <c r="BD404" s="284"/>
      <c r="BE404" s="284"/>
      <c r="BF404" s="284"/>
      <c r="BG404" s="284"/>
      <c r="BH404" s="284"/>
      <c r="BI404" s="284"/>
      <c r="BJ404" s="284"/>
      <c r="BK404" s="284"/>
      <c r="BL404" s="284"/>
      <c r="BM404" s="284"/>
      <c r="BN404" s="252"/>
      <c r="BO404" s="262"/>
      <c r="BP404" s="262"/>
      <c r="BQ404" s="262"/>
      <c r="BR404" s="262"/>
      <c r="BS404" s="262"/>
      <c r="BT404" s="262"/>
      <c r="BU404" s="262"/>
      <c r="BX404" s="252"/>
    </row>
    <row r="405" spans="1:76" s="255" customFormat="1" ht="19.5" customHeight="1">
      <c r="A405" s="249"/>
      <c r="B405" s="249"/>
      <c r="C405" s="736" t="s">
        <v>17</v>
      </c>
      <c r="D405" s="736"/>
      <c r="E405" s="736"/>
      <c r="F405" s="736"/>
      <c r="G405" s="736"/>
      <c r="H405" s="736"/>
      <c r="I405" s="736"/>
      <c r="J405" s="736"/>
      <c r="K405" s="736"/>
      <c r="L405" s="736"/>
      <c r="M405" s="736"/>
      <c r="N405" s="736"/>
      <c r="O405" s="736"/>
      <c r="P405" s="284"/>
      <c r="Q405" s="284"/>
      <c r="R405" s="285"/>
      <c r="S405" s="285"/>
      <c r="T405" s="285"/>
      <c r="U405" s="285"/>
      <c r="V405" s="284"/>
      <c r="W405" s="284"/>
      <c r="X405" s="284"/>
      <c r="Y405" s="284"/>
      <c r="Z405" s="284"/>
      <c r="AA405" s="284"/>
      <c r="AB405" s="736">
        <f>+AB402+AB403+AB404</f>
        <v>0</v>
      </c>
      <c r="AC405" s="736"/>
      <c r="AD405" s="736"/>
      <c r="AE405" s="736"/>
      <c r="AF405" s="736"/>
      <c r="AG405" s="861">
        <v>0</v>
      </c>
      <c r="AH405" s="861"/>
      <c r="AI405" s="861"/>
      <c r="AJ405" s="861"/>
      <c r="AK405" s="254"/>
      <c r="AL405" s="249"/>
      <c r="AM405" s="249"/>
      <c r="AN405" s="284"/>
      <c r="AO405" s="284"/>
      <c r="AP405" s="284"/>
      <c r="AQ405" s="284"/>
      <c r="AR405" s="284"/>
      <c r="AS405" s="284"/>
      <c r="AT405" s="284"/>
      <c r="AU405" s="284"/>
      <c r="AV405" s="284"/>
      <c r="AW405" s="284"/>
      <c r="AX405" s="284"/>
      <c r="AY405" s="284"/>
      <c r="AZ405" s="284"/>
      <c r="BA405" s="284"/>
      <c r="BB405" s="284"/>
      <c r="BC405" s="284"/>
      <c r="BD405" s="284"/>
      <c r="BE405" s="284"/>
      <c r="BF405" s="284"/>
      <c r="BG405" s="284"/>
      <c r="BH405" s="284"/>
      <c r="BI405" s="284"/>
      <c r="BJ405" s="284"/>
      <c r="BK405" s="284"/>
      <c r="BL405" s="284"/>
      <c r="BM405" s="284"/>
      <c r="BN405" s="252"/>
      <c r="BO405" s="262"/>
      <c r="BP405" s="262"/>
      <c r="BQ405" s="262"/>
      <c r="BR405" s="262"/>
      <c r="BS405" s="262"/>
      <c r="BT405" s="262"/>
      <c r="BU405" s="262"/>
      <c r="BX405" s="252"/>
    </row>
    <row r="406" spans="1:76" s="255" customFormat="1" ht="19.5" customHeight="1">
      <c r="A406" s="249">
        <v>23</v>
      </c>
      <c r="B406" s="249" t="s">
        <v>147</v>
      </c>
      <c r="C406" s="284"/>
      <c r="D406" s="284"/>
      <c r="E406" s="284"/>
      <c r="F406" s="284"/>
      <c r="G406" s="284"/>
      <c r="H406" s="284"/>
      <c r="I406" s="284"/>
      <c r="J406" s="284"/>
      <c r="K406" s="284"/>
      <c r="L406" s="284"/>
      <c r="M406" s="284"/>
      <c r="N406" s="284"/>
      <c r="O406" s="284"/>
      <c r="P406" s="284"/>
      <c r="Q406" s="284"/>
      <c r="R406" s="285"/>
      <c r="S406" s="285"/>
      <c r="T406" s="285"/>
      <c r="U406" s="285"/>
      <c r="V406" s="284"/>
      <c r="W406" s="284"/>
      <c r="X406" s="284"/>
      <c r="Y406" s="284"/>
      <c r="Z406" s="284"/>
      <c r="AA406" s="284"/>
      <c r="AB406" s="284"/>
      <c r="AC406" s="252"/>
      <c r="AD406" s="252"/>
      <c r="AE406" s="262"/>
      <c r="AF406" s="262"/>
      <c r="AG406" s="262"/>
      <c r="AH406" s="262"/>
      <c r="AI406" s="262"/>
      <c r="AJ406" s="262"/>
      <c r="AK406" s="254"/>
      <c r="AL406" s="249"/>
      <c r="AM406" s="249"/>
      <c r="AN406" s="284"/>
      <c r="AO406" s="284"/>
      <c r="AP406" s="284"/>
      <c r="AQ406" s="284"/>
      <c r="AR406" s="284"/>
      <c r="AS406" s="284"/>
      <c r="AT406" s="284"/>
      <c r="AU406" s="284"/>
      <c r="AV406" s="284"/>
      <c r="AW406" s="284"/>
      <c r="AX406" s="284"/>
      <c r="AY406" s="284"/>
      <c r="AZ406" s="284"/>
      <c r="BA406" s="284"/>
      <c r="BB406" s="284"/>
      <c r="BC406" s="284"/>
      <c r="BD406" s="284"/>
      <c r="BE406" s="284"/>
      <c r="BF406" s="284"/>
      <c r="BG406" s="284"/>
      <c r="BH406" s="284"/>
      <c r="BI406" s="284"/>
      <c r="BJ406" s="284"/>
      <c r="BK406" s="284"/>
      <c r="BL406" s="284"/>
      <c r="BM406" s="284"/>
      <c r="BN406" s="252"/>
      <c r="BO406" s="262"/>
      <c r="BP406" s="262"/>
      <c r="BQ406" s="262"/>
      <c r="BR406" s="262"/>
      <c r="BS406" s="262"/>
      <c r="BT406" s="262"/>
      <c r="BU406" s="262"/>
      <c r="BX406" s="252"/>
    </row>
    <row r="407" spans="1:76" s="255" customFormat="1" ht="19.5" customHeight="1">
      <c r="A407" s="249"/>
      <c r="B407" s="249" t="s">
        <v>414</v>
      </c>
      <c r="C407" s="295" t="s">
        <v>541</v>
      </c>
      <c r="D407" s="284"/>
      <c r="E407" s="284"/>
      <c r="F407" s="284"/>
      <c r="G407" s="284"/>
      <c r="H407" s="284"/>
      <c r="I407" s="284"/>
      <c r="J407" s="284"/>
      <c r="K407" s="284"/>
      <c r="L407" s="284"/>
      <c r="M407" s="284"/>
      <c r="N407" s="284"/>
      <c r="O407" s="284"/>
      <c r="P407" s="284"/>
      <c r="Q407" s="284"/>
      <c r="R407" s="285"/>
      <c r="S407" s="285"/>
      <c r="T407" s="285"/>
      <c r="U407" s="285"/>
      <c r="V407" s="284"/>
      <c r="W407" s="284"/>
      <c r="X407" s="284"/>
      <c r="Y407" s="284"/>
      <c r="Z407" s="284"/>
      <c r="AA407" s="284"/>
      <c r="AB407" s="284"/>
      <c r="AC407" s="252"/>
      <c r="AD407" s="252"/>
      <c r="AE407" s="262"/>
      <c r="AF407" s="262"/>
      <c r="AG407" s="262"/>
      <c r="AH407" s="262"/>
      <c r="AI407" s="262"/>
      <c r="AJ407" s="262"/>
      <c r="AK407" s="254"/>
      <c r="AL407" s="249"/>
      <c r="AM407" s="249"/>
      <c r="AN407" s="284"/>
      <c r="AO407" s="284"/>
      <c r="AP407" s="284"/>
      <c r="AQ407" s="284"/>
      <c r="AR407" s="284"/>
      <c r="AS407" s="284"/>
      <c r="AT407" s="284"/>
      <c r="AU407" s="284"/>
      <c r="AV407" s="284"/>
      <c r="AW407" s="284"/>
      <c r="AX407" s="284"/>
      <c r="AY407" s="284"/>
      <c r="AZ407" s="284"/>
      <c r="BA407" s="284"/>
      <c r="BB407" s="284"/>
      <c r="BC407" s="284"/>
      <c r="BD407" s="284"/>
      <c r="BE407" s="284"/>
      <c r="BF407" s="284"/>
      <c r="BG407" s="284"/>
      <c r="BH407" s="284"/>
      <c r="BI407" s="284"/>
      <c r="BJ407" s="284"/>
      <c r="BK407" s="284"/>
      <c r="BL407" s="284"/>
      <c r="BM407" s="284"/>
      <c r="BN407" s="252"/>
      <c r="BO407" s="262"/>
      <c r="BP407" s="262"/>
      <c r="BQ407" s="262"/>
      <c r="BR407" s="262"/>
      <c r="BS407" s="262"/>
      <c r="BT407" s="262"/>
      <c r="BU407" s="262"/>
      <c r="BX407" s="252"/>
    </row>
    <row r="408" spans="1:76" s="255" customFormat="1" ht="31.5" customHeight="1">
      <c r="A408" s="249"/>
      <c r="B408" s="249"/>
      <c r="C408" s="380"/>
      <c r="D408" s="314"/>
      <c r="E408" s="314"/>
      <c r="F408" s="314"/>
      <c r="G408" s="314"/>
      <c r="H408" s="314"/>
      <c r="I408" s="314"/>
      <c r="J408" s="362"/>
      <c r="K408" s="867" t="s">
        <v>559</v>
      </c>
      <c r="L408" s="867"/>
      <c r="M408" s="867"/>
      <c r="N408" s="867"/>
      <c r="O408" s="867"/>
      <c r="P408" s="867"/>
      <c r="Q408" s="867"/>
      <c r="R408" s="867" t="s">
        <v>560</v>
      </c>
      <c r="S408" s="867"/>
      <c r="T408" s="867"/>
      <c r="U408" s="867"/>
      <c r="V408" s="867"/>
      <c r="W408" s="867" t="s">
        <v>542</v>
      </c>
      <c r="X408" s="867"/>
      <c r="Y408" s="867"/>
      <c r="Z408" s="867"/>
      <c r="AA408" s="868" t="s">
        <v>561</v>
      </c>
      <c r="AB408" s="868"/>
      <c r="AC408" s="868"/>
      <c r="AD408" s="868"/>
      <c r="AE408" s="868"/>
      <c r="AF408" s="868"/>
      <c r="AG408" s="868" t="s">
        <v>562</v>
      </c>
      <c r="AH408" s="868"/>
      <c r="AI408" s="868"/>
      <c r="AJ408" s="868"/>
      <c r="AK408" s="254"/>
      <c r="AL408" s="249"/>
      <c r="AM408" s="249"/>
      <c r="AN408" s="284"/>
      <c r="AO408" s="284"/>
      <c r="AP408" s="284"/>
      <c r="AQ408" s="284"/>
      <c r="AR408" s="284"/>
      <c r="AS408" s="284"/>
      <c r="AT408" s="284"/>
      <c r="AU408" s="284"/>
      <c r="AV408" s="284"/>
      <c r="AW408" s="284"/>
      <c r="AX408" s="284"/>
      <c r="AY408" s="284"/>
      <c r="AZ408" s="284"/>
      <c r="BA408" s="284"/>
      <c r="BB408" s="284"/>
      <c r="BC408" s="284"/>
      <c r="BD408" s="284"/>
      <c r="BE408" s="284"/>
      <c r="BF408" s="284"/>
      <c r="BG408" s="284"/>
      <c r="BH408" s="284"/>
      <c r="BI408" s="284"/>
      <c r="BJ408" s="284"/>
      <c r="BK408" s="284"/>
      <c r="BL408" s="284"/>
      <c r="BM408" s="284"/>
      <c r="BN408" s="252"/>
      <c r="BO408" s="262"/>
      <c r="BP408" s="262"/>
      <c r="BQ408" s="262"/>
      <c r="BR408" s="262"/>
      <c r="BS408" s="262"/>
      <c r="BT408" s="262"/>
      <c r="BU408" s="262"/>
      <c r="BX408" s="252"/>
    </row>
    <row r="409" spans="1:76" s="255" customFormat="1" ht="19.5" customHeight="1">
      <c r="A409" s="249"/>
      <c r="B409" s="249"/>
      <c r="C409" s="430" t="s">
        <v>396</v>
      </c>
      <c r="D409" s="295"/>
      <c r="E409" s="295"/>
      <c r="F409" s="295"/>
      <c r="G409" s="295"/>
      <c r="H409" s="295"/>
      <c r="I409" s="295"/>
      <c r="J409" s="295"/>
      <c r="K409" s="869">
        <v>40000000000</v>
      </c>
      <c r="L409" s="869"/>
      <c r="M409" s="869"/>
      <c r="N409" s="869"/>
      <c r="O409" s="869"/>
      <c r="P409" s="869"/>
      <c r="Q409" s="869"/>
      <c r="R409" s="870">
        <v>320000000</v>
      </c>
      <c r="S409" s="870"/>
      <c r="T409" s="870"/>
      <c r="U409" s="870"/>
      <c r="V409" s="870"/>
      <c r="W409" s="869">
        <v>1000000000</v>
      </c>
      <c r="X409" s="869"/>
      <c r="Y409" s="869"/>
      <c r="Z409" s="869"/>
      <c r="AA409" s="869">
        <v>-93553285471.28</v>
      </c>
      <c r="AB409" s="869"/>
      <c r="AC409" s="869"/>
      <c r="AD409" s="869"/>
      <c r="AE409" s="869"/>
      <c r="AF409" s="869"/>
      <c r="AG409" s="869">
        <f>11389899796+2873999950+286504300</f>
        <v>14550404046</v>
      </c>
      <c r="AH409" s="869"/>
      <c r="AI409" s="869"/>
      <c r="AJ409" s="869"/>
      <c r="AK409" s="254"/>
      <c r="AL409" s="249"/>
      <c r="AM409" s="249"/>
      <c r="AN409" s="284"/>
      <c r="AO409" s="284"/>
      <c r="AP409" s="284"/>
      <c r="AQ409" s="284"/>
      <c r="AR409" s="284"/>
      <c r="AS409" s="284"/>
      <c r="AT409" s="284"/>
      <c r="AU409" s="284"/>
      <c r="AV409" s="284"/>
      <c r="AW409" s="284"/>
      <c r="AX409" s="284"/>
      <c r="AY409" s="284"/>
      <c r="AZ409" s="284"/>
      <c r="BA409" s="284"/>
      <c r="BB409" s="284"/>
      <c r="BC409" s="284"/>
      <c r="BD409" s="284"/>
      <c r="BE409" s="284"/>
      <c r="BF409" s="284"/>
      <c r="BG409" s="284"/>
      <c r="BH409" s="284"/>
      <c r="BI409" s="284"/>
      <c r="BJ409" s="284"/>
      <c r="BK409" s="284"/>
      <c r="BL409" s="284"/>
      <c r="BM409" s="284"/>
      <c r="BN409" s="252"/>
      <c r="BO409" s="262"/>
      <c r="BP409" s="262"/>
      <c r="BQ409" s="262"/>
      <c r="BR409" s="262"/>
      <c r="BS409" s="262"/>
      <c r="BT409" s="262"/>
      <c r="BU409" s="262"/>
      <c r="BX409" s="252"/>
    </row>
    <row r="410" spans="1:76" s="255" customFormat="1" ht="19.5" customHeight="1">
      <c r="A410" s="249"/>
      <c r="B410" s="249"/>
      <c r="C410" s="431" t="s">
        <v>152</v>
      </c>
      <c r="D410" s="284"/>
      <c r="E410" s="284"/>
      <c r="F410" s="284"/>
      <c r="G410" s="284"/>
      <c r="H410" s="284"/>
      <c r="I410" s="284"/>
      <c r="J410" s="284"/>
      <c r="K410" s="871"/>
      <c r="L410" s="871"/>
      <c r="M410" s="871"/>
      <c r="N410" s="871"/>
      <c r="O410" s="871"/>
      <c r="P410" s="871"/>
      <c r="Q410" s="871"/>
      <c r="R410" s="872"/>
      <c r="S410" s="872"/>
      <c r="T410" s="872"/>
      <c r="U410" s="872"/>
      <c r="V410" s="872"/>
      <c r="W410" s="871"/>
      <c r="X410" s="871"/>
      <c r="Y410" s="871"/>
      <c r="Z410" s="871"/>
      <c r="AA410" s="871"/>
      <c r="AB410" s="871"/>
      <c r="AC410" s="871"/>
      <c r="AD410" s="871"/>
      <c r="AE410" s="871"/>
      <c r="AF410" s="871"/>
      <c r="AG410" s="871"/>
      <c r="AH410" s="871"/>
      <c r="AI410" s="871"/>
      <c r="AJ410" s="871"/>
      <c r="AK410" s="254"/>
      <c r="AL410" s="249"/>
      <c r="AM410" s="249"/>
      <c r="AN410" s="284"/>
      <c r="AO410" s="284"/>
      <c r="AP410" s="284"/>
      <c r="AQ410" s="284"/>
      <c r="AR410" s="284"/>
      <c r="AS410" s="284"/>
      <c r="AT410" s="284"/>
      <c r="AU410" s="284"/>
      <c r="AV410" s="284"/>
      <c r="AW410" s="284"/>
      <c r="AX410" s="284"/>
      <c r="AY410" s="284"/>
      <c r="AZ410" s="284"/>
      <c r="BA410" s="284"/>
      <c r="BB410" s="284"/>
      <c r="BC410" s="284"/>
      <c r="BD410" s="284"/>
      <c r="BE410" s="284"/>
      <c r="BF410" s="284"/>
      <c r="BG410" s="284"/>
      <c r="BH410" s="284"/>
      <c r="BI410" s="284"/>
      <c r="BJ410" s="284"/>
      <c r="BK410" s="284"/>
      <c r="BL410" s="284"/>
      <c r="BM410" s="284"/>
      <c r="BN410" s="252"/>
      <c r="BO410" s="262"/>
      <c r="BP410" s="262"/>
      <c r="BQ410" s="262"/>
      <c r="BR410" s="262"/>
      <c r="BS410" s="262"/>
      <c r="BT410" s="262"/>
      <c r="BU410" s="262"/>
      <c r="BX410" s="252"/>
    </row>
    <row r="411" spans="1:76" s="255" customFormat="1" ht="19.5" customHeight="1">
      <c r="A411" s="249"/>
      <c r="B411" s="249"/>
      <c r="C411" s="252" t="s">
        <v>150</v>
      </c>
      <c r="D411" s="284"/>
      <c r="E411" s="284"/>
      <c r="F411" s="284"/>
      <c r="G411" s="284"/>
      <c r="H411" s="284"/>
      <c r="I411" s="284"/>
      <c r="J411" s="284"/>
      <c r="K411" s="871"/>
      <c r="L411" s="871"/>
      <c r="M411" s="871"/>
      <c r="N411" s="871"/>
      <c r="O411" s="871"/>
      <c r="P411" s="871"/>
      <c r="Q411" s="871"/>
      <c r="R411" s="872"/>
      <c r="S411" s="872"/>
      <c r="T411" s="872"/>
      <c r="U411" s="872"/>
      <c r="V411" s="872"/>
      <c r="W411" s="871"/>
      <c r="X411" s="871"/>
      <c r="Y411" s="871"/>
      <c r="Z411" s="871"/>
      <c r="AA411" s="871"/>
      <c r="AB411" s="871"/>
      <c r="AC411" s="871"/>
      <c r="AD411" s="871"/>
      <c r="AE411" s="871"/>
      <c r="AF411" s="871"/>
      <c r="AG411" s="871"/>
      <c r="AH411" s="871"/>
      <c r="AI411" s="871"/>
      <c r="AJ411" s="871"/>
      <c r="AK411" s="254"/>
      <c r="AL411" s="249"/>
      <c r="AM411" s="249"/>
      <c r="AN411" s="284"/>
      <c r="AO411" s="284"/>
      <c r="AP411" s="284"/>
      <c r="AQ411" s="284"/>
      <c r="AR411" s="284"/>
      <c r="AS411" s="284"/>
      <c r="AT411" s="284"/>
      <c r="AU411" s="284"/>
      <c r="AV411" s="284"/>
      <c r="AW411" s="284"/>
      <c r="AX411" s="284"/>
      <c r="AY411" s="284"/>
      <c r="AZ411" s="284"/>
      <c r="BA411" s="284"/>
      <c r="BB411" s="284"/>
      <c r="BC411" s="284"/>
      <c r="BD411" s="284"/>
      <c r="BE411" s="284"/>
      <c r="BF411" s="284"/>
      <c r="BG411" s="284"/>
      <c r="BH411" s="284"/>
      <c r="BI411" s="284"/>
      <c r="BJ411" s="284"/>
      <c r="BK411" s="284"/>
      <c r="BL411" s="284"/>
      <c r="BM411" s="284"/>
      <c r="BN411" s="252"/>
      <c r="BO411" s="262"/>
      <c r="BP411" s="262"/>
      <c r="BQ411" s="262"/>
      <c r="BR411" s="262"/>
      <c r="BS411" s="262"/>
      <c r="BT411" s="262"/>
      <c r="BU411" s="262"/>
      <c r="BX411" s="252"/>
    </row>
    <row r="412" spans="1:76" s="255" customFormat="1" ht="19.5" customHeight="1">
      <c r="A412" s="249"/>
      <c r="B412" s="249"/>
      <c r="C412" s="431" t="s">
        <v>151</v>
      </c>
      <c r="D412" s="284"/>
      <c r="E412" s="284"/>
      <c r="F412" s="284"/>
      <c r="G412" s="284"/>
      <c r="H412" s="284"/>
      <c r="I412" s="284"/>
      <c r="J412" s="284"/>
      <c r="K412" s="871"/>
      <c r="L412" s="871"/>
      <c r="M412" s="871"/>
      <c r="N412" s="871"/>
      <c r="O412" s="871"/>
      <c r="P412" s="871"/>
      <c r="Q412" s="871"/>
      <c r="R412" s="872"/>
      <c r="S412" s="872"/>
      <c r="T412" s="872"/>
      <c r="U412" s="872"/>
      <c r="V412" s="872"/>
      <c r="W412" s="871"/>
      <c r="X412" s="871"/>
      <c r="Y412" s="871"/>
      <c r="Z412" s="871"/>
      <c r="AA412" s="871"/>
      <c r="AB412" s="871"/>
      <c r="AC412" s="871"/>
      <c r="AD412" s="871"/>
      <c r="AE412" s="871"/>
      <c r="AF412" s="871"/>
      <c r="AG412" s="871"/>
      <c r="AH412" s="871"/>
      <c r="AI412" s="871"/>
      <c r="AJ412" s="871"/>
      <c r="AK412" s="254"/>
      <c r="AL412" s="249"/>
      <c r="AM412" s="249"/>
      <c r="AN412" s="284"/>
      <c r="AO412" s="284"/>
      <c r="AP412" s="284"/>
      <c r="AQ412" s="284"/>
      <c r="AR412" s="284"/>
      <c r="AS412" s="284"/>
      <c r="AT412" s="284"/>
      <c r="AU412" s="284"/>
      <c r="AV412" s="284"/>
      <c r="AW412" s="284"/>
      <c r="AX412" s="284"/>
      <c r="AY412" s="284"/>
      <c r="AZ412" s="284"/>
      <c r="BA412" s="284"/>
      <c r="BB412" s="284"/>
      <c r="BC412" s="284"/>
      <c r="BD412" s="284"/>
      <c r="BE412" s="284"/>
      <c r="BF412" s="284"/>
      <c r="BG412" s="284"/>
      <c r="BH412" s="284"/>
      <c r="BI412" s="284"/>
      <c r="BJ412" s="284"/>
      <c r="BK412" s="284"/>
      <c r="BL412" s="284"/>
      <c r="BM412" s="284"/>
      <c r="BN412" s="252"/>
      <c r="BO412" s="262"/>
      <c r="BP412" s="262"/>
      <c r="BQ412" s="262"/>
      <c r="BR412" s="262"/>
      <c r="BS412" s="262"/>
      <c r="BT412" s="262"/>
      <c r="BU412" s="262"/>
      <c r="BX412" s="252"/>
    </row>
    <row r="413" spans="1:76" s="255" customFormat="1" ht="19.5" customHeight="1">
      <c r="A413" s="249"/>
      <c r="B413" s="249"/>
      <c r="C413" s="431" t="s">
        <v>389</v>
      </c>
      <c r="D413" s="295"/>
      <c r="E413" s="295"/>
      <c r="F413" s="295"/>
      <c r="G413" s="295"/>
      <c r="H413" s="295"/>
      <c r="I413" s="295"/>
      <c r="J413" s="295"/>
      <c r="K413" s="871"/>
      <c r="L413" s="871"/>
      <c r="M413" s="871"/>
      <c r="N413" s="871"/>
      <c r="O413" s="871"/>
      <c r="P413" s="871"/>
      <c r="Q413" s="871"/>
      <c r="R413" s="872"/>
      <c r="S413" s="872"/>
      <c r="T413" s="872"/>
      <c r="U413" s="872"/>
      <c r="V413" s="872"/>
      <c r="W413" s="871"/>
      <c r="X413" s="871"/>
      <c r="Y413" s="871"/>
      <c r="Z413" s="871"/>
      <c r="AA413" s="871"/>
      <c r="AB413" s="871"/>
      <c r="AC413" s="871"/>
      <c r="AD413" s="871"/>
      <c r="AE413" s="871"/>
      <c r="AF413" s="871"/>
      <c r="AG413" s="871"/>
      <c r="AH413" s="871"/>
      <c r="AI413" s="871"/>
      <c r="AJ413" s="871"/>
      <c r="AK413" s="254"/>
      <c r="AL413" s="249"/>
      <c r="AM413" s="249"/>
      <c r="AN413" s="284"/>
      <c r="AO413" s="284"/>
      <c r="AP413" s="284"/>
      <c r="AQ413" s="284"/>
      <c r="AR413" s="284"/>
      <c r="AS413" s="284"/>
      <c r="AT413" s="284"/>
      <c r="AU413" s="284"/>
      <c r="AV413" s="284"/>
      <c r="AW413" s="284"/>
      <c r="AX413" s="284"/>
      <c r="AY413" s="284"/>
      <c r="AZ413" s="284"/>
      <c r="BA413" s="284"/>
      <c r="BB413" s="284"/>
      <c r="BC413" s="284"/>
      <c r="BD413" s="284"/>
      <c r="BE413" s="284"/>
      <c r="BF413" s="284"/>
      <c r="BG413" s="284"/>
      <c r="BH413" s="284"/>
      <c r="BI413" s="284"/>
      <c r="BJ413" s="284"/>
      <c r="BK413" s="284"/>
      <c r="BL413" s="284"/>
      <c r="BM413" s="284"/>
      <c r="BN413" s="252"/>
      <c r="BO413" s="262"/>
      <c r="BP413" s="262"/>
      <c r="BQ413" s="262"/>
      <c r="BR413" s="262"/>
      <c r="BS413" s="262"/>
      <c r="BT413" s="262"/>
      <c r="BU413" s="262"/>
      <c r="BX413" s="252"/>
    </row>
    <row r="414" spans="1:76" s="255" customFormat="1" ht="19.5" customHeight="1">
      <c r="A414" s="249"/>
      <c r="B414" s="249"/>
      <c r="C414" s="431" t="s">
        <v>390</v>
      </c>
      <c r="D414" s="284"/>
      <c r="E414" s="284"/>
      <c r="F414" s="284"/>
      <c r="G414" s="284"/>
      <c r="H414" s="284"/>
      <c r="I414" s="284"/>
      <c r="J414" s="284"/>
      <c r="K414" s="871"/>
      <c r="L414" s="871"/>
      <c r="M414" s="871"/>
      <c r="N414" s="871"/>
      <c r="O414" s="871"/>
      <c r="P414" s="871"/>
      <c r="Q414" s="871"/>
      <c r="R414" s="872"/>
      <c r="S414" s="872"/>
      <c r="T414" s="872"/>
      <c r="U414" s="872"/>
      <c r="V414" s="872"/>
      <c r="W414" s="871"/>
      <c r="X414" s="871"/>
      <c r="Y414" s="871"/>
      <c r="Z414" s="871"/>
      <c r="AA414" s="871"/>
      <c r="AB414" s="871"/>
      <c r="AC414" s="871"/>
      <c r="AD414" s="871"/>
      <c r="AE414" s="871"/>
      <c r="AF414" s="871"/>
      <c r="AG414" s="871"/>
      <c r="AH414" s="871"/>
      <c r="AI414" s="871"/>
      <c r="AJ414" s="871"/>
      <c r="AK414" s="254"/>
      <c r="AL414" s="249"/>
      <c r="AM414" s="249"/>
      <c r="AN414" s="284"/>
      <c r="AO414" s="284"/>
      <c r="AP414" s="284"/>
      <c r="AQ414" s="284"/>
      <c r="AR414" s="284"/>
      <c r="AS414" s="284"/>
      <c r="AT414" s="284"/>
      <c r="AU414" s="284"/>
      <c r="AV414" s="284"/>
      <c r="AW414" s="284"/>
      <c r="AX414" s="284"/>
      <c r="AY414" s="284"/>
      <c r="AZ414" s="284"/>
      <c r="BA414" s="284"/>
      <c r="BB414" s="284"/>
      <c r="BC414" s="284"/>
      <c r="BD414" s="284"/>
      <c r="BE414" s="284"/>
      <c r="BF414" s="284"/>
      <c r="BG414" s="284"/>
      <c r="BH414" s="284"/>
      <c r="BI414" s="284"/>
      <c r="BJ414" s="284"/>
      <c r="BK414" s="284"/>
      <c r="BL414" s="284"/>
      <c r="BM414" s="284"/>
      <c r="BN414" s="252"/>
      <c r="BO414" s="262"/>
      <c r="BP414" s="262"/>
      <c r="BQ414" s="262"/>
      <c r="BR414" s="262"/>
      <c r="BS414" s="262"/>
      <c r="BT414" s="262"/>
      <c r="BU414" s="262"/>
      <c r="BX414" s="252"/>
    </row>
    <row r="415" spans="1:76" s="255" customFormat="1" ht="19.5" customHeight="1">
      <c r="A415" s="249"/>
      <c r="B415" s="249"/>
      <c r="C415" s="431" t="s">
        <v>391</v>
      </c>
      <c r="D415" s="284"/>
      <c r="E415" s="284"/>
      <c r="F415" s="284"/>
      <c r="G415" s="284"/>
      <c r="H415" s="284"/>
      <c r="I415" s="284"/>
      <c r="J415" s="284"/>
      <c r="K415" s="871"/>
      <c r="L415" s="871"/>
      <c r="M415" s="871"/>
      <c r="N415" s="871"/>
      <c r="O415" s="871"/>
      <c r="P415" s="871"/>
      <c r="Q415" s="871"/>
      <c r="R415" s="872"/>
      <c r="S415" s="872"/>
      <c r="T415" s="872"/>
      <c r="U415" s="872"/>
      <c r="V415" s="872"/>
      <c r="W415" s="871"/>
      <c r="X415" s="871"/>
      <c r="Y415" s="871"/>
      <c r="Z415" s="871"/>
      <c r="AA415" s="871"/>
      <c r="AB415" s="871"/>
      <c r="AC415" s="871"/>
      <c r="AD415" s="871"/>
      <c r="AE415" s="871"/>
      <c r="AF415" s="871"/>
      <c r="AG415" s="871"/>
      <c r="AH415" s="871"/>
      <c r="AI415" s="871"/>
      <c r="AJ415" s="871"/>
      <c r="AK415" s="254"/>
      <c r="AL415" s="249"/>
      <c r="AM415" s="249"/>
      <c r="AN415" s="284"/>
      <c r="AO415" s="284"/>
      <c r="AP415" s="284"/>
      <c r="AQ415" s="284"/>
      <c r="AR415" s="284"/>
      <c r="AS415" s="284"/>
      <c r="AT415" s="284"/>
      <c r="AU415" s="284"/>
      <c r="AV415" s="284"/>
      <c r="AW415" s="284"/>
      <c r="AX415" s="284"/>
      <c r="AY415" s="284"/>
      <c r="AZ415" s="284"/>
      <c r="BA415" s="284"/>
      <c r="BB415" s="284"/>
      <c r="BC415" s="284"/>
      <c r="BD415" s="284"/>
      <c r="BE415" s="284"/>
      <c r="BF415" s="284"/>
      <c r="BG415" s="284"/>
      <c r="BH415" s="284"/>
      <c r="BI415" s="284"/>
      <c r="BJ415" s="284"/>
      <c r="BK415" s="284"/>
      <c r="BL415" s="284"/>
      <c r="BM415" s="284"/>
      <c r="BN415" s="252"/>
      <c r="BO415" s="262"/>
      <c r="BP415" s="262"/>
      <c r="BQ415" s="262"/>
      <c r="BR415" s="262"/>
      <c r="BS415" s="262"/>
      <c r="BT415" s="262"/>
      <c r="BU415" s="262"/>
      <c r="BX415" s="252"/>
    </row>
    <row r="416" spans="1:76" s="255" customFormat="1" ht="19.5" customHeight="1" thickBot="1">
      <c r="A416" s="249"/>
      <c r="B416" s="249"/>
      <c r="C416" s="873" t="s">
        <v>74</v>
      </c>
      <c r="D416" s="874"/>
      <c r="E416" s="874"/>
      <c r="F416" s="874"/>
      <c r="G416" s="874"/>
      <c r="H416" s="874"/>
      <c r="I416" s="874"/>
      <c r="J416" s="875"/>
      <c r="K416" s="876">
        <f>K409+K410+K411+K412-K413-K414-K415</f>
        <v>40000000000</v>
      </c>
      <c r="L416" s="876"/>
      <c r="M416" s="876"/>
      <c r="N416" s="876"/>
      <c r="O416" s="876"/>
      <c r="P416" s="876"/>
      <c r="Q416" s="876"/>
      <c r="R416" s="877">
        <f>+R409+R412</f>
        <v>320000000</v>
      </c>
      <c r="S416" s="877"/>
      <c r="T416" s="877"/>
      <c r="U416" s="877"/>
      <c r="V416" s="877"/>
      <c r="W416" s="877">
        <v>1000000000</v>
      </c>
      <c r="X416" s="877"/>
      <c r="Y416" s="877"/>
      <c r="Z416" s="877"/>
      <c r="AA416" s="876">
        <f>+AA409</f>
        <v>-93553285471.28</v>
      </c>
      <c r="AB416" s="876"/>
      <c r="AC416" s="876"/>
      <c r="AD416" s="876"/>
      <c r="AE416" s="876"/>
      <c r="AF416" s="876"/>
      <c r="AG416" s="876">
        <v>14550404046</v>
      </c>
      <c r="AH416" s="876"/>
      <c r="AI416" s="876"/>
      <c r="AJ416" s="876"/>
      <c r="AK416" s="254"/>
      <c r="AL416" s="249"/>
      <c r="AM416" s="249"/>
      <c r="AN416" s="284"/>
      <c r="AO416" s="284"/>
      <c r="AP416" s="284"/>
      <c r="AQ416" s="284"/>
      <c r="AR416" s="284"/>
      <c r="AS416" s="284"/>
      <c r="AT416" s="284"/>
      <c r="AU416" s="284"/>
      <c r="AV416" s="284"/>
      <c r="AW416" s="284"/>
      <c r="AX416" s="284"/>
      <c r="AY416" s="284"/>
      <c r="AZ416" s="284"/>
      <c r="BA416" s="284"/>
      <c r="BB416" s="284"/>
      <c r="BC416" s="284"/>
      <c r="BD416" s="284"/>
      <c r="BE416" s="284"/>
      <c r="BF416" s="284"/>
      <c r="BG416" s="284"/>
      <c r="BH416" s="284"/>
      <c r="BI416" s="284"/>
      <c r="BJ416" s="284"/>
      <c r="BK416" s="284"/>
      <c r="BL416" s="284"/>
      <c r="BM416" s="284"/>
      <c r="BN416" s="252"/>
      <c r="BO416" s="262"/>
      <c r="BP416" s="262"/>
      <c r="BQ416" s="262"/>
      <c r="BR416" s="262"/>
      <c r="BS416" s="262"/>
      <c r="BT416" s="262"/>
      <c r="BU416" s="262"/>
      <c r="BX416" s="252"/>
    </row>
    <row r="417" spans="1:76" s="255" customFormat="1" ht="19.5" customHeight="1" thickTop="1">
      <c r="A417" s="249"/>
      <c r="B417" s="249"/>
      <c r="C417" s="431" t="s">
        <v>152</v>
      </c>
      <c r="D417" s="284"/>
      <c r="E417" s="284"/>
      <c r="F417" s="284"/>
      <c r="G417" s="284"/>
      <c r="H417" s="284"/>
      <c r="I417" s="284"/>
      <c r="J417" s="284"/>
      <c r="K417" s="381"/>
      <c r="L417" s="871"/>
      <c r="M417" s="871"/>
      <c r="N417" s="871"/>
      <c r="O417" s="871"/>
      <c r="P417" s="871"/>
      <c r="Q417" s="871"/>
      <c r="R417" s="872"/>
      <c r="S417" s="872"/>
      <c r="T417" s="872"/>
      <c r="U417" s="872"/>
      <c r="V417" s="872"/>
      <c r="W417" s="871"/>
      <c r="X417" s="871"/>
      <c r="Y417" s="871"/>
      <c r="Z417" s="871"/>
      <c r="AA417" s="871"/>
      <c r="AB417" s="871"/>
      <c r="AC417" s="871"/>
      <c r="AD417" s="871"/>
      <c r="AE417" s="871"/>
      <c r="AF417" s="871"/>
      <c r="AG417" s="871"/>
      <c r="AH417" s="871"/>
      <c r="AI417" s="871"/>
      <c r="AJ417" s="871"/>
      <c r="AK417" s="254"/>
      <c r="AL417" s="249"/>
      <c r="AM417" s="249"/>
      <c r="AN417" s="284"/>
      <c r="AO417" s="284"/>
      <c r="AP417" s="284"/>
      <c r="AQ417" s="284"/>
      <c r="AR417" s="284"/>
      <c r="AS417" s="284"/>
      <c r="AT417" s="284"/>
      <c r="AU417" s="284"/>
      <c r="AV417" s="284"/>
      <c r="AW417" s="284"/>
      <c r="AX417" s="284"/>
      <c r="AY417" s="284"/>
      <c r="AZ417" s="284"/>
      <c r="BA417" s="284"/>
      <c r="BB417" s="284"/>
      <c r="BC417" s="284"/>
      <c r="BD417" s="284"/>
      <c r="BE417" s="284"/>
      <c r="BF417" s="284"/>
      <c r="BG417" s="284"/>
      <c r="BH417" s="284"/>
      <c r="BI417" s="284"/>
      <c r="BJ417" s="284"/>
      <c r="BK417" s="284"/>
      <c r="BL417" s="284"/>
      <c r="BM417" s="284"/>
      <c r="BN417" s="252"/>
      <c r="BO417" s="262"/>
      <c r="BP417" s="262"/>
      <c r="BQ417" s="262"/>
      <c r="BR417" s="262"/>
      <c r="BS417" s="262"/>
      <c r="BT417" s="262"/>
      <c r="BU417" s="262"/>
      <c r="BX417" s="252"/>
    </row>
    <row r="418" spans="1:76" s="255" customFormat="1" ht="19.5" customHeight="1">
      <c r="A418" s="249"/>
      <c r="B418" s="249"/>
      <c r="C418" s="252" t="s">
        <v>393</v>
      </c>
      <c r="D418" s="284"/>
      <c r="E418" s="284"/>
      <c r="F418" s="284"/>
      <c r="G418" s="284"/>
      <c r="H418" s="284"/>
      <c r="I418" s="284"/>
      <c r="J418" s="284"/>
      <c r="K418" s="382"/>
      <c r="L418" s="871"/>
      <c r="M418" s="871"/>
      <c r="N418" s="871"/>
      <c r="O418" s="871"/>
      <c r="P418" s="871"/>
      <c r="Q418" s="871"/>
      <c r="R418" s="872"/>
      <c r="S418" s="872"/>
      <c r="T418" s="872"/>
      <c r="U418" s="872"/>
      <c r="V418" s="872"/>
      <c r="W418" s="871"/>
      <c r="X418" s="871"/>
      <c r="Y418" s="871"/>
      <c r="Z418" s="871"/>
      <c r="AA418" s="871">
        <v>1940710835.36</v>
      </c>
      <c r="AB418" s="871"/>
      <c r="AC418" s="871"/>
      <c r="AD418" s="871"/>
      <c r="AE418" s="871"/>
      <c r="AF418" s="871"/>
      <c r="AG418" s="871"/>
      <c r="AH418" s="871"/>
      <c r="AI418" s="871"/>
      <c r="AJ418" s="871"/>
      <c r="AK418" s="254"/>
      <c r="AL418" s="249"/>
      <c r="AM418" s="249"/>
      <c r="AN418" s="284"/>
      <c r="AO418" s="284"/>
      <c r="AP418" s="284"/>
      <c r="AQ418" s="284"/>
      <c r="AR418" s="284"/>
      <c r="AS418" s="284"/>
      <c r="AT418" s="284"/>
      <c r="AU418" s="284"/>
      <c r="AV418" s="284"/>
      <c r="AW418" s="284"/>
      <c r="AX418" s="284"/>
      <c r="AY418" s="284"/>
      <c r="AZ418" s="284"/>
      <c r="BA418" s="284"/>
      <c r="BB418" s="284"/>
      <c r="BC418" s="284"/>
      <c r="BD418" s="284"/>
      <c r="BE418" s="284"/>
      <c r="BF418" s="284"/>
      <c r="BG418" s="284"/>
      <c r="BH418" s="284"/>
      <c r="BI418" s="284"/>
      <c r="BJ418" s="284"/>
      <c r="BK418" s="284"/>
      <c r="BL418" s="284"/>
      <c r="BM418" s="284"/>
      <c r="BN418" s="252"/>
      <c r="BO418" s="262"/>
      <c r="BP418" s="262"/>
      <c r="BQ418" s="262"/>
      <c r="BR418" s="262"/>
      <c r="BS418" s="262"/>
      <c r="BT418" s="262"/>
      <c r="BU418" s="262"/>
      <c r="BX418" s="252"/>
    </row>
    <row r="419" spans="1:76" s="255" customFormat="1" ht="19.5" customHeight="1">
      <c r="A419" s="249"/>
      <c r="B419" s="249"/>
      <c r="C419" s="431" t="s">
        <v>151</v>
      </c>
      <c r="D419" s="284"/>
      <c r="E419" s="284"/>
      <c r="F419" s="284"/>
      <c r="G419" s="284"/>
      <c r="H419" s="284"/>
      <c r="I419" s="284"/>
      <c r="J419" s="284"/>
      <c r="K419" s="382"/>
      <c r="L419" s="871"/>
      <c r="M419" s="871"/>
      <c r="N419" s="871"/>
      <c r="O419" s="871"/>
      <c r="P419" s="871"/>
      <c r="Q419" s="871"/>
      <c r="R419" s="872"/>
      <c r="S419" s="872"/>
      <c r="T419" s="872"/>
      <c r="U419" s="872"/>
      <c r="V419" s="872"/>
      <c r="W419" s="871"/>
      <c r="X419" s="871"/>
      <c r="Y419" s="871"/>
      <c r="Z419" s="871"/>
      <c r="AA419" s="871">
        <v>1867495260</v>
      </c>
      <c r="AB419" s="871"/>
      <c r="AC419" s="871"/>
      <c r="AD419" s="871"/>
      <c r="AE419" s="871"/>
      <c r="AF419" s="871"/>
      <c r="AG419" s="871"/>
      <c r="AH419" s="871"/>
      <c r="AI419" s="871"/>
      <c r="AJ419" s="871"/>
      <c r="AK419" s="254"/>
      <c r="AL419" s="249"/>
      <c r="AM419" s="249"/>
      <c r="AN419" s="284"/>
      <c r="AO419" s="284"/>
      <c r="AP419" s="284"/>
      <c r="AQ419" s="284"/>
      <c r="AR419" s="284"/>
      <c r="AS419" s="284"/>
      <c r="AT419" s="284"/>
      <c r="AU419" s="284"/>
      <c r="AV419" s="284"/>
      <c r="AW419" s="284"/>
      <c r="AX419" s="284"/>
      <c r="AY419" s="284"/>
      <c r="AZ419" s="284"/>
      <c r="BA419" s="284"/>
      <c r="BB419" s="284"/>
      <c r="BC419" s="284"/>
      <c r="BD419" s="284"/>
      <c r="BE419" s="284"/>
      <c r="BF419" s="284"/>
      <c r="BG419" s="284"/>
      <c r="BH419" s="284"/>
      <c r="BI419" s="284"/>
      <c r="BJ419" s="284"/>
      <c r="BK419" s="284"/>
      <c r="BL419" s="284"/>
      <c r="BM419" s="284"/>
      <c r="BN419" s="252"/>
      <c r="BO419" s="262"/>
      <c r="BP419" s="262"/>
      <c r="BQ419" s="262"/>
      <c r="BR419" s="262"/>
      <c r="BS419" s="262"/>
      <c r="BT419" s="262"/>
      <c r="BU419" s="262"/>
      <c r="BX419" s="252"/>
    </row>
    <row r="420" spans="1:76" s="255" customFormat="1" ht="19.5" customHeight="1">
      <c r="A420" s="249"/>
      <c r="B420" s="249"/>
      <c r="C420" s="431" t="s">
        <v>392</v>
      </c>
      <c r="D420" s="295"/>
      <c r="E420" s="295"/>
      <c r="F420" s="295"/>
      <c r="G420" s="295"/>
      <c r="H420" s="295"/>
      <c r="I420" s="295"/>
      <c r="J420" s="295"/>
      <c r="K420" s="383"/>
      <c r="L420" s="871"/>
      <c r="M420" s="871"/>
      <c r="N420" s="871"/>
      <c r="O420" s="871"/>
      <c r="P420" s="871"/>
      <c r="Q420" s="871"/>
      <c r="R420" s="872"/>
      <c r="S420" s="872"/>
      <c r="T420" s="872"/>
      <c r="U420" s="872"/>
      <c r="V420" s="872"/>
      <c r="W420" s="871"/>
      <c r="X420" s="871"/>
      <c r="Y420" s="871"/>
      <c r="Z420" s="871"/>
      <c r="AA420" s="871"/>
      <c r="AB420" s="871"/>
      <c r="AC420" s="871"/>
      <c r="AD420" s="871"/>
      <c r="AE420" s="871"/>
      <c r="AF420" s="871"/>
      <c r="AG420" s="871"/>
      <c r="AH420" s="871"/>
      <c r="AI420" s="871"/>
      <c r="AJ420" s="871"/>
      <c r="AK420" s="254"/>
      <c r="AL420" s="249"/>
      <c r="AM420" s="249"/>
      <c r="AN420" s="284"/>
      <c r="AO420" s="284"/>
      <c r="AP420" s="284"/>
      <c r="AQ420" s="284"/>
      <c r="AR420" s="284"/>
      <c r="AS420" s="284"/>
      <c r="AT420" s="284"/>
      <c r="AU420" s="284"/>
      <c r="AV420" s="284"/>
      <c r="AW420" s="284"/>
      <c r="AX420" s="284"/>
      <c r="AY420" s="284"/>
      <c r="AZ420" s="284"/>
      <c r="BA420" s="284"/>
      <c r="BB420" s="284"/>
      <c r="BC420" s="284"/>
      <c r="BD420" s="284"/>
      <c r="BE420" s="284"/>
      <c r="BF420" s="284"/>
      <c r="BG420" s="284"/>
      <c r="BH420" s="284"/>
      <c r="BI420" s="284"/>
      <c r="BJ420" s="284"/>
      <c r="BK420" s="284"/>
      <c r="BL420" s="284"/>
      <c r="BM420" s="284"/>
      <c r="BN420" s="252"/>
      <c r="BO420" s="262"/>
      <c r="BP420" s="262"/>
      <c r="BQ420" s="262"/>
      <c r="BR420" s="262"/>
      <c r="BS420" s="262"/>
      <c r="BT420" s="262"/>
      <c r="BU420" s="262"/>
      <c r="BX420" s="252"/>
    </row>
    <row r="421" spans="1:76" s="255" customFormat="1" ht="19.5" customHeight="1">
      <c r="A421" s="249"/>
      <c r="B421" s="249"/>
      <c r="C421" s="431" t="s">
        <v>390</v>
      </c>
      <c r="D421" s="284"/>
      <c r="E421" s="284"/>
      <c r="F421" s="284"/>
      <c r="G421" s="284"/>
      <c r="H421" s="284"/>
      <c r="I421" s="284"/>
      <c r="J421" s="284"/>
      <c r="K421" s="382"/>
      <c r="L421" s="871"/>
      <c r="M421" s="871"/>
      <c r="N421" s="871"/>
      <c r="O421" s="871"/>
      <c r="P421" s="871"/>
      <c r="Q421" s="871"/>
      <c r="R421" s="872"/>
      <c r="S421" s="872"/>
      <c r="T421" s="872"/>
      <c r="U421" s="872"/>
      <c r="V421" s="872"/>
      <c r="W421" s="871"/>
      <c r="X421" s="871"/>
      <c r="Y421" s="871"/>
      <c r="Z421" s="871"/>
      <c r="AA421" s="871"/>
      <c r="AB421" s="871"/>
      <c r="AC421" s="871"/>
      <c r="AD421" s="871"/>
      <c r="AE421" s="871"/>
      <c r="AF421" s="871"/>
      <c r="AG421" s="871"/>
      <c r="AH421" s="871"/>
      <c r="AI421" s="871"/>
      <c r="AJ421" s="871"/>
      <c r="AK421" s="254"/>
      <c r="AL421" s="249"/>
      <c r="AM421" s="249"/>
      <c r="AN421" s="284"/>
      <c r="AO421" s="284"/>
      <c r="AP421" s="284"/>
      <c r="AQ421" s="284"/>
      <c r="AR421" s="284"/>
      <c r="AS421" s="284"/>
      <c r="AT421" s="284"/>
      <c r="AU421" s="284"/>
      <c r="AV421" s="284"/>
      <c r="AW421" s="284"/>
      <c r="AX421" s="284"/>
      <c r="AY421" s="284"/>
      <c r="AZ421" s="284"/>
      <c r="BA421" s="284"/>
      <c r="BB421" s="284"/>
      <c r="BC421" s="284"/>
      <c r="BD421" s="284"/>
      <c r="BE421" s="284"/>
      <c r="BF421" s="284"/>
      <c r="BG421" s="284"/>
      <c r="BH421" s="284"/>
      <c r="BI421" s="284"/>
      <c r="BJ421" s="284"/>
      <c r="BK421" s="284"/>
      <c r="BL421" s="284"/>
      <c r="BM421" s="284"/>
      <c r="BN421" s="252"/>
      <c r="BO421" s="262"/>
      <c r="BP421" s="262"/>
      <c r="BQ421" s="262"/>
      <c r="BR421" s="262"/>
      <c r="BS421" s="262"/>
      <c r="BT421" s="262"/>
      <c r="BU421" s="262"/>
      <c r="BX421" s="252"/>
    </row>
    <row r="422" spans="1:76" s="255" customFormat="1" ht="19.5" customHeight="1">
      <c r="A422" s="249"/>
      <c r="B422" s="249"/>
      <c r="C422" s="431" t="s">
        <v>391</v>
      </c>
      <c r="D422" s="284"/>
      <c r="E422" s="284"/>
      <c r="F422" s="284"/>
      <c r="G422" s="284"/>
      <c r="H422" s="284"/>
      <c r="I422" s="284"/>
      <c r="J422" s="284"/>
      <c r="K422" s="384"/>
      <c r="L422" s="871"/>
      <c r="M422" s="871"/>
      <c r="N422" s="871"/>
      <c r="O422" s="871"/>
      <c r="P422" s="871"/>
      <c r="Q422" s="871"/>
      <c r="R422" s="872"/>
      <c r="S422" s="872"/>
      <c r="T422" s="872"/>
      <c r="U422" s="872"/>
      <c r="V422" s="872"/>
      <c r="W422" s="871"/>
      <c r="X422" s="871"/>
      <c r="Y422" s="871"/>
      <c r="Z422" s="871"/>
      <c r="AA422" s="871"/>
      <c r="AB422" s="871"/>
      <c r="AC422" s="871"/>
      <c r="AD422" s="871"/>
      <c r="AE422" s="871"/>
      <c r="AF422" s="871"/>
      <c r="AG422" s="871"/>
      <c r="AH422" s="871"/>
      <c r="AI422" s="871"/>
      <c r="AJ422" s="871"/>
      <c r="AK422" s="254"/>
      <c r="AL422" s="249"/>
      <c r="AM422" s="249"/>
      <c r="AN422" s="284"/>
      <c r="AO422" s="284"/>
      <c r="AP422" s="284"/>
      <c r="AQ422" s="284"/>
      <c r="AR422" s="284"/>
      <c r="AS422" s="284"/>
      <c r="AT422" s="284"/>
      <c r="AU422" s="284"/>
      <c r="AV422" s="284"/>
      <c r="AW422" s="284"/>
      <c r="AX422" s="284"/>
      <c r="AY422" s="284"/>
      <c r="AZ422" s="284"/>
      <c r="BA422" s="284"/>
      <c r="BB422" s="284"/>
      <c r="BC422" s="284"/>
      <c r="BD422" s="284"/>
      <c r="BE422" s="284"/>
      <c r="BF422" s="284"/>
      <c r="BG422" s="284"/>
      <c r="BH422" s="284"/>
      <c r="BI422" s="284"/>
      <c r="BJ422" s="284"/>
      <c r="BK422" s="284"/>
      <c r="BL422" s="284"/>
      <c r="BM422" s="284"/>
      <c r="BN422" s="252"/>
      <c r="BO422" s="262"/>
      <c r="BP422" s="262"/>
      <c r="BQ422" s="262"/>
      <c r="BR422" s="262"/>
      <c r="BS422" s="262"/>
      <c r="BT422" s="262"/>
      <c r="BU422" s="262"/>
      <c r="BX422" s="252"/>
    </row>
    <row r="423" spans="1:76" s="255" customFormat="1" ht="19.5" customHeight="1" thickBot="1">
      <c r="A423" s="249"/>
      <c r="B423" s="249"/>
      <c r="C423" s="432" t="s">
        <v>91</v>
      </c>
      <c r="D423" s="385"/>
      <c r="E423" s="421"/>
      <c r="F423" s="421"/>
      <c r="G423" s="421"/>
      <c r="H423" s="421"/>
      <c r="I423" s="421"/>
      <c r="J423" s="421"/>
      <c r="K423" s="879">
        <f>+K416+L417+L418+L419-L420-L421-L422</f>
        <v>40000000000</v>
      </c>
      <c r="L423" s="879"/>
      <c r="M423" s="879"/>
      <c r="N423" s="879"/>
      <c r="O423" s="879"/>
      <c r="P423" s="879"/>
      <c r="Q423" s="879"/>
      <c r="R423" s="878">
        <f>R416+T417+T418+T419+-T420-T421-T422</f>
        <v>320000000</v>
      </c>
      <c r="S423" s="878"/>
      <c r="T423" s="878"/>
      <c r="U423" s="878"/>
      <c r="V423" s="878"/>
      <c r="W423" s="878">
        <f>W416+X417+X418+X419-X420-X421-X422</f>
        <v>1000000000</v>
      </c>
      <c r="X423" s="878"/>
      <c r="Y423" s="878"/>
      <c r="Z423" s="878"/>
      <c r="AA423" s="878">
        <f>+AA416+AA417+AA418+AA419-AA420-AA421-AA422</f>
        <v>-89745079375.92</v>
      </c>
      <c r="AB423" s="878"/>
      <c r="AC423" s="878"/>
      <c r="AD423" s="878"/>
      <c r="AE423" s="878"/>
      <c r="AF423" s="878"/>
      <c r="AG423" s="878">
        <f>AG416+AH417+AH418+AH419-AH420-AH421-AH422</f>
        <v>14550404046</v>
      </c>
      <c r="AH423" s="878"/>
      <c r="AI423" s="878"/>
      <c r="AJ423" s="878"/>
      <c r="AK423" s="254"/>
      <c r="AL423" s="249"/>
      <c r="AM423" s="249"/>
      <c r="AN423" s="284"/>
      <c r="AO423" s="284"/>
      <c r="AP423" s="284"/>
      <c r="AQ423" s="284"/>
      <c r="AR423" s="284"/>
      <c r="AS423" s="284"/>
      <c r="AT423" s="284"/>
      <c r="AU423" s="284"/>
      <c r="AV423" s="284"/>
      <c r="AW423" s="284"/>
      <c r="AX423" s="284"/>
      <c r="AY423" s="284"/>
      <c r="AZ423" s="284"/>
      <c r="BA423" s="284"/>
      <c r="BB423" s="284"/>
      <c r="BC423" s="284"/>
      <c r="BD423" s="284"/>
      <c r="BE423" s="284"/>
      <c r="BF423" s="284"/>
      <c r="BG423" s="284"/>
      <c r="BH423" s="284"/>
      <c r="BI423" s="284"/>
      <c r="BJ423" s="284"/>
      <c r="BK423" s="284"/>
      <c r="BL423" s="284"/>
      <c r="BM423" s="284"/>
      <c r="BN423" s="252"/>
      <c r="BO423" s="262"/>
      <c r="BP423" s="262"/>
      <c r="BQ423" s="262"/>
      <c r="BR423" s="262"/>
      <c r="BS423" s="262"/>
      <c r="BT423" s="262"/>
      <c r="BU423" s="262"/>
      <c r="BX423" s="252"/>
    </row>
    <row r="424" spans="1:76" s="255" customFormat="1" ht="24" customHeight="1" thickTop="1">
      <c r="A424" s="249"/>
      <c r="B424" s="249" t="s">
        <v>423</v>
      </c>
      <c r="C424" s="250" t="s">
        <v>563</v>
      </c>
      <c r="D424" s="252"/>
      <c r="E424" s="252"/>
      <c r="F424" s="252"/>
      <c r="G424" s="252"/>
      <c r="H424" s="252"/>
      <c r="I424" s="252"/>
      <c r="J424" s="252"/>
      <c r="K424" s="252"/>
      <c r="L424" s="252"/>
      <c r="M424" s="252"/>
      <c r="N424" s="252"/>
      <c r="O424" s="252"/>
      <c r="P424" s="252"/>
      <c r="Q424" s="252"/>
      <c r="R424" s="252"/>
      <c r="S424" s="252"/>
      <c r="T424" s="252"/>
      <c r="U424" s="252"/>
      <c r="V424" s="252"/>
      <c r="W424" s="252"/>
      <c r="X424" s="252"/>
      <c r="Y424" s="252"/>
      <c r="Z424" s="252"/>
      <c r="AA424" s="252"/>
      <c r="AB424" s="736" t="s">
        <v>523</v>
      </c>
      <c r="AC424" s="736"/>
      <c r="AD424" s="736"/>
      <c r="AE424" s="736"/>
      <c r="AF424" s="736"/>
      <c r="AG424" s="861" t="s">
        <v>524</v>
      </c>
      <c r="AH424" s="861"/>
      <c r="AI424" s="861"/>
      <c r="AJ424" s="861"/>
      <c r="AK424" s="254"/>
      <c r="AL424" s="249"/>
      <c r="AM424" s="249"/>
      <c r="AN424" s="284"/>
      <c r="AO424" s="284"/>
      <c r="AP424" s="284"/>
      <c r="AQ424" s="284"/>
      <c r="AR424" s="284"/>
      <c r="AS424" s="284"/>
      <c r="AT424" s="284"/>
      <c r="AU424" s="284"/>
      <c r="AV424" s="284"/>
      <c r="AW424" s="284"/>
      <c r="AX424" s="284"/>
      <c r="AY424" s="284"/>
      <c r="AZ424" s="284"/>
      <c r="BA424" s="284"/>
      <c r="BB424" s="284"/>
      <c r="BC424" s="284"/>
      <c r="BD424" s="284"/>
      <c r="BE424" s="284"/>
      <c r="BF424" s="284"/>
      <c r="BG424" s="284"/>
      <c r="BH424" s="284"/>
      <c r="BI424" s="284"/>
      <c r="BJ424" s="284"/>
      <c r="BK424" s="284"/>
      <c r="BL424" s="284"/>
      <c r="BM424" s="284"/>
      <c r="BN424" s="252"/>
      <c r="BO424" s="262"/>
      <c r="BP424" s="262"/>
      <c r="BQ424" s="262"/>
      <c r="BR424" s="262"/>
      <c r="BS424" s="262"/>
      <c r="BT424" s="262"/>
      <c r="BU424" s="262"/>
      <c r="BX424" s="252"/>
    </row>
    <row r="425" spans="1:76" s="255" customFormat="1" ht="19.5" customHeight="1">
      <c r="A425" s="249"/>
      <c r="B425" s="249"/>
      <c r="C425" s="250" t="s">
        <v>405</v>
      </c>
      <c r="D425" s="252" t="s">
        <v>611</v>
      </c>
      <c r="E425" s="252"/>
      <c r="F425" s="252"/>
      <c r="G425" s="252"/>
      <c r="H425" s="252"/>
      <c r="I425" s="252"/>
      <c r="J425" s="252"/>
      <c r="K425" s="252"/>
      <c r="L425" s="252"/>
      <c r="M425" s="252"/>
      <c r="N425" s="252"/>
      <c r="O425" s="252"/>
      <c r="P425" s="252"/>
      <c r="Q425" s="252"/>
      <c r="R425" s="252"/>
      <c r="S425" s="252"/>
      <c r="T425" s="252"/>
      <c r="U425" s="252"/>
      <c r="V425" s="252"/>
      <c r="W425" s="252"/>
      <c r="X425" s="252"/>
      <c r="Y425" s="252"/>
      <c r="Z425" s="252"/>
      <c r="AA425" s="252"/>
      <c r="AB425" s="738">
        <v>26933020000</v>
      </c>
      <c r="AC425" s="738"/>
      <c r="AD425" s="738"/>
      <c r="AE425" s="738"/>
      <c r="AF425" s="738"/>
      <c r="AG425" s="854">
        <v>26933020000</v>
      </c>
      <c r="AH425" s="854"/>
      <c r="AI425" s="854"/>
      <c r="AJ425" s="854"/>
      <c r="AK425" s="254"/>
      <c r="AL425" s="249"/>
      <c r="AM425" s="249"/>
      <c r="AN425" s="284"/>
      <c r="AO425" s="284"/>
      <c r="AP425" s="284"/>
      <c r="AQ425" s="284"/>
      <c r="AR425" s="284"/>
      <c r="AS425" s="284"/>
      <c r="AT425" s="284"/>
      <c r="AU425" s="284"/>
      <c r="AV425" s="284"/>
      <c r="AW425" s="284"/>
      <c r="AX425" s="284"/>
      <c r="AY425" s="284"/>
      <c r="AZ425" s="284"/>
      <c r="BA425" s="284"/>
      <c r="BB425" s="284"/>
      <c r="BC425" s="284"/>
      <c r="BD425" s="284"/>
      <c r="BE425" s="284"/>
      <c r="BF425" s="284"/>
      <c r="BG425" s="284"/>
      <c r="BH425" s="284"/>
      <c r="BI425" s="284"/>
      <c r="BJ425" s="284"/>
      <c r="BK425" s="284"/>
      <c r="BL425" s="284"/>
      <c r="BM425" s="284"/>
      <c r="BN425" s="252"/>
      <c r="BO425" s="262"/>
      <c r="BP425" s="262"/>
      <c r="BQ425" s="262"/>
      <c r="BR425" s="262"/>
      <c r="BS425" s="262"/>
      <c r="BT425" s="262"/>
      <c r="BU425" s="262"/>
      <c r="BX425" s="252"/>
    </row>
    <row r="426" spans="1:76" s="255" customFormat="1" ht="19.5" customHeight="1">
      <c r="A426" s="249"/>
      <c r="B426" s="249"/>
      <c r="C426" s="295" t="s">
        <v>405</v>
      </c>
      <c r="D426" s="284" t="s">
        <v>153</v>
      </c>
      <c r="E426" s="284"/>
      <c r="F426" s="284"/>
      <c r="G426" s="284"/>
      <c r="H426" s="284"/>
      <c r="I426" s="284"/>
      <c r="J426" s="284"/>
      <c r="K426" s="284"/>
      <c r="L426" s="284"/>
      <c r="M426" s="284"/>
      <c r="N426" s="284"/>
      <c r="O426" s="284"/>
      <c r="P426" s="284"/>
      <c r="Q426" s="284"/>
      <c r="R426" s="285"/>
      <c r="S426" s="285"/>
      <c r="T426" s="285"/>
      <c r="U426" s="285"/>
      <c r="V426" s="284"/>
      <c r="W426" s="284"/>
      <c r="X426" s="284"/>
      <c r="Y426" s="284"/>
      <c r="Z426" s="284"/>
      <c r="AA426" s="284"/>
      <c r="AB426" s="738">
        <v>13066980000</v>
      </c>
      <c r="AC426" s="738"/>
      <c r="AD426" s="738"/>
      <c r="AE426" s="738"/>
      <c r="AF426" s="738"/>
      <c r="AG426" s="854">
        <v>13066980000</v>
      </c>
      <c r="AH426" s="854"/>
      <c r="AI426" s="854"/>
      <c r="AJ426" s="854"/>
      <c r="AK426" s="254"/>
      <c r="AL426" s="249"/>
      <c r="AM426" s="249"/>
      <c r="AN426" s="284"/>
      <c r="AO426" s="284"/>
      <c r="AP426" s="284"/>
      <c r="AQ426" s="284"/>
      <c r="AR426" s="284"/>
      <c r="AS426" s="284"/>
      <c r="AT426" s="284"/>
      <c r="AU426" s="284"/>
      <c r="AV426" s="284"/>
      <c r="AW426" s="284"/>
      <c r="AX426" s="284"/>
      <c r="AY426" s="284"/>
      <c r="AZ426" s="284"/>
      <c r="BA426" s="284"/>
      <c r="BB426" s="284"/>
      <c r="BC426" s="284"/>
      <c r="BD426" s="284"/>
      <c r="BE426" s="284"/>
      <c r="BF426" s="284"/>
      <c r="BG426" s="284"/>
      <c r="BH426" s="284"/>
      <c r="BI426" s="284"/>
      <c r="BJ426" s="284"/>
      <c r="BK426" s="284"/>
      <c r="BL426" s="284"/>
      <c r="BM426" s="284"/>
      <c r="BN426" s="252"/>
      <c r="BO426" s="262"/>
      <c r="BP426" s="262"/>
      <c r="BQ426" s="262"/>
      <c r="BR426" s="262"/>
      <c r="BS426" s="262"/>
      <c r="BT426" s="262"/>
      <c r="BU426" s="262"/>
      <c r="BX426" s="252"/>
    </row>
    <row r="427" spans="1:76" s="255" customFormat="1" ht="19.5" customHeight="1">
      <c r="A427" s="249"/>
      <c r="B427" s="249"/>
      <c r="C427" s="295" t="s">
        <v>405</v>
      </c>
      <c r="D427" s="284" t="s">
        <v>543</v>
      </c>
      <c r="E427" s="284"/>
      <c r="F427" s="284"/>
      <c r="G427" s="284"/>
      <c r="H427" s="284"/>
      <c r="I427" s="284"/>
      <c r="J427" s="284"/>
      <c r="K427" s="284"/>
      <c r="L427" s="284"/>
      <c r="M427" s="284"/>
      <c r="N427" s="284"/>
      <c r="O427" s="284"/>
      <c r="P427" s="284"/>
      <c r="Q427" s="284"/>
      <c r="R427" s="285"/>
      <c r="S427" s="285"/>
      <c r="T427" s="285"/>
      <c r="U427" s="285"/>
      <c r="V427" s="284"/>
      <c r="W427" s="284"/>
      <c r="X427" s="284"/>
      <c r="Y427" s="284"/>
      <c r="Z427" s="284"/>
      <c r="AA427" s="284"/>
      <c r="AB427" s="738"/>
      <c r="AC427" s="738"/>
      <c r="AD427" s="738"/>
      <c r="AE427" s="738"/>
      <c r="AF427" s="738"/>
      <c r="AG427" s="854"/>
      <c r="AH427" s="854"/>
      <c r="AI427" s="854"/>
      <c r="AJ427" s="854"/>
      <c r="AK427" s="254"/>
      <c r="AL427" s="249"/>
      <c r="AM427" s="249"/>
      <c r="AN427" s="284"/>
      <c r="AO427" s="284"/>
      <c r="AP427" s="284"/>
      <c r="AQ427" s="284"/>
      <c r="AR427" s="284"/>
      <c r="AS427" s="284"/>
      <c r="AT427" s="284"/>
      <c r="AU427" s="284"/>
      <c r="AV427" s="284"/>
      <c r="AW427" s="284"/>
      <c r="AX427" s="284"/>
      <c r="AY427" s="284"/>
      <c r="AZ427" s="284"/>
      <c r="BA427" s="284"/>
      <c r="BB427" s="284"/>
      <c r="BC427" s="284"/>
      <c r="BD427" s="284"/>
      <c r="BE427" s="284"/>
      <c r="BF427" s="284"/>
      <c r="BG427" s="284"/>
      <c r="BH427" s="284"/>
      <c r="BI427" s="284"/>
      <c r="BJ427" s="284"/>
      <c r="BK427" s="284"/>
      <c r="BL427" s="284"/>
      <c r="BM427" s="284"/>
      <c r="BN427" s="252"/>
      <c r="BO427" s="262"/>
      <c r="BP427" s="262"/>
      <c r="BQ427" s="262"/>
      <c r="BR427" s="262"/>
      <c r="BS427" s="262"/>
      <c r="BT427" s="262"/>
      <c r="BU427" s="262"/>
      <c r="BX427" s="252"/>
    </row>
    <row r="428" spans="1:76" s="255" customFormat="1" ht="19.5" customHeight="1">
      <c r="A428" s="249"/>
      <c r="B428" s="249"/>
      <c r="C428" s="284"/>
      <c r="D428" s="730" t="s">
        <v>17</v>
      </c>
      <c r="E428" s="730"/>
      <c r="F428" s="730"/>
      <c r="G428" s="730"/>
      <c r="H428" s="730"/>
      <c r="I428" s="730"/>
      <c r="J428" s="730"/>
      <c r="K428" s="730"/>
      <c r="L428" s="730"/>
      <c r="M428" s="730"/>
      <c r="N428" s="730"/>
      <c r="O428" s="296"/>
      <c r="P428" s="296"/>
      <c r="Q428" s="296"/>
      <c r="R428" s="420"/>
      <c r="S428" s="420"/>
      <c r="T428" s="420"/>
      <c r="U428" s="420"/>
      <c r="V428" s="296"/>
      <c r="W428" s="296"/>
      <c r="X428" s="296"/>
      <c r="Y428" s="296"/>
      <c r="Z428" s="296"/>
      <c r="AA428" s="296"/>
      <c r="AB428" s="880">
        <f>+AB425+AB426+AB427</f>
        <v>40000000000</v>
      </c>
      <c r="AC428" s="880"/>
      <c r="AD428" s="880"/>
      <c r="AE428" s="880"/>
      <c r="AF428" s="880"/>
      <c r="AG428" s="881">
        <f>+AG425+AG426</f>
        <v>40000000000</v>
      </c>
      <c r="AH428" s="881"/>
      <c r="AI428" s="881"/>
      <c r="AJ428" s="881"/>
      <c r="AK428" s="254"/>
      <c r="AL428" s="249"/>
      <c r="AM428" s="249"/>
      <c r="AN428" s="284"/>
      <c r="AO428" s="284"/>
      <c r="AP428" s="284"/>
      <c r="AQ428" s="284"/>
      <c r="AR428" s="284"/>
      <c r="AS428" s="284"/>
      <c r="AT428" s="284"/>
      <c r="AU428" s="284"/>
      <c r="AV428" s="284"/>
      <c r="AW428" s="284"/>
      <c r="AX428" s="284"/>
      <c r="AY428" s="284"/>
      <c r="AZ428" s="284"/>
      <c r="BA428" s="284"/>
      <c r="BB428" s="284"/>
      <c r="BC428" s="284"/>
      <c r="BD428" s="284"/>
      <c r="BE428" s="284"/>
      <c r="BF428" s="284"/>
      <c r="BG428" s="284"/>
      <c r="BH428" s="284"/>
      <c r="BI428" s="284"/>
      <c r="BJ428" s="284"/>
      <c r="BK428" s="284"/>
      <c r="BL428" s="284"/>
      <c r="BM428" s="284"/>
      <c r="BN428" s="252"/>
      <c r="BO428" s="262"/>
      <c r="BP428" s="262"/>
      <c r="BQ428" s="262"/>
      <c r="BR428" s="262"/>
      <c r="BS428" s="262"/>
      <c r="BT428" s="262"/>
      <c r="BU428" s="262"/>
      <c r="BX428" s="252"/>
    </row>
    <row r="429" spans="1:76" s="255" customFormat="1" ht="19.5" customHeight="1">
      <c r="A429" s="249"/>
      <c r="B429" s="249" t="s">
        <v>436</v>
      </c>
      <c r="C429" s="295" t="s">
        <v>544</v>
      </c>
      <c r="D429" s="284"/>
      <c r="E429" s="284"/>
      <c r="F429" s="284"/>
      <c r="G429" s="284"/>
      <c r="H429" s="284"/>
      <c r="I429" s="284"/>
      <c r="J429" s="284"/>
      <c r="K429" s="284"/>
      <c r="L429" s="284"/>
      <c r="M429" s="284"/>
      <c r="N429" s="284"/>
      <c r="O429" s="284"/>
      <c r="P429" s="284"/>
      <c r="Q429" s="284"/>
      <c r="R429" s="285"/>
      <c r="S429" s="285"/>
      <c r="T429" s="285"/>
      <c r="U429" s="285"/>
      <c r="V429" s="284"/>
      <c r="W429" s="284"/>
      <c r="X429" s="284"/>
      <c r="Y429" s="284"/>
      <c r="Z429" s="284"/>
      <c r="AA429" s="284"/>
      <c r="AB429" s="736" t="s">
        <v>145</v>
      </c>
      <c r="AC429" s="736"/>
      <c r="AD429" s="736"/>
      <c r="AE429" s="736"/>
      <c r="AF429" s="736"/>
      <c r="AG429" s="861" t="s">
        <v>146</v>
      </c>
      <c r="AH429" s="861"/>
      <c r="AI429" s="861"/>
      <c r="AJ429" s="861"/>
      <c r="AK429" s="254"/>
      <c r="AL429" s="249"/>
      <c r="AM429" s="249"/>
      <c r="AN429" s="284"/>
      <c r="AO429" s="284"/>
      <c r="AP429" s="284"/>
      <c r="AQ429" s="284"/>
      <c r="AR429" s="284"/>
      <c r="AS429" s="284"/>
      <c r="AT429" s="284"/>
      <c r="AU429" s="284"/>
      <c r="AV429" s="284"/>
      <c r="AW429" s="284"/>
      <c r="AX429" s="284"/>
      <c r="AY429" s="284"/>
      <c r="AZ429" s="284"/>
      <c r="BA429" s="284"/>
      <c r="BB429" s="284"/>
      <c r="BC429" s="284"/>
      <c r="BD429" s="284"/>
      <c r="BE429" s="284"/>
      <c r="BF429" s="284"/>
      <c r="BG429" s="284"/>
      <c r="BH429" s="284"/>
      <c r="BI429" s="284"/>
      <c r="BJ429" s="284"/>
      <c r="BK429" s="284"/>
      <c r="BL429" s="284"/>
      <c r="BM429" s="284"/>
      <c r="BN429" s="252"/>
      <c r="BO429" s="262"/>
      <c r="BP429" s="262"/>
      <c r="BQ429" s="262"/>
      <c r="BR429" s="262"/>
      <c r="BS429" s="262"/>
      <c r="BT429" s="262"/>
      <c r="BU429" s="262"/>
      <c r="BX429" s="252"/>
    </row>
    <row r="430" spans="1:76" s="255" customFormat="1" ht="19.5" customHeight="1">
      <c r="A430" s="249"/>
      <c r="B430" s="249"/>
      <c r="C430" s="284" t="s">
        <v>405</v>
      </c>
      <c r="D430" s="284" t="s">
        <v>545</v>
      </c>
      <c r="E430" s="284"/>
      <c r="F430" s="284"/>
      <c r="G430" s="284"/>
      <c r="H430" s="284"/>
      <c r="I430" s="284"/>
      <c r="J430" s="284"/>
      <c r="K430" s="284"/>
      <c r="L430" s="284"/>
      <c r="M430" s="284"/>
      <c r="N430" s="284"/>
      <c r="O430" s="284"/>
      <c r="P430" s="284"/>
      <c r="Q430" s="284"/>
      <c r="R430" s="285"/>
      <c r="S430" s="285"/>
      <c r="T430" s="285"/>
      <c r="U430" s="285"/>
      <c r="V430" s="284"/>
      <c r="W430" s="284"/>
      <c r="X430" s="284"/>
      <c r="Y430" s="284"/>
      <c r="Z430" s="284"/>
      <c r="AA430" s="284"/>
      <c r="AB430" s="736"/>
      <c r="AC430" s="736"/>
      <c r="AD430" s="736"/>
      <c r="AE430" s="736"/>
      <c r="AF430" s="736"/>
      <c r="AG430" s="861"/>
      <c r="AH430" s="861"/>
      <c r="AI430" s="861"/>
      <c r="AJ430" s="861"/>
      <c r="AK430" s="254"/>
      <c r="AL430" s="249"/>
      <c r="AM430" s="249"/>
      <c r="AN430" s="284"/>
      <c r="AO430" s="284"/>
      <c r="AP430" s="284"/>
      <c r="AQ430" s="284"/>
      <c r="AR430" s="284"/>
      <c r="AS430" s="284"/>
      <c r="AT430" s="284"/>
      <c r="AU430" s="284"/>
      <c r="AV430" s="284"/>
      <c r="AW430" s="284"/>
      <c r="AX430" s="284"/>
      <c r="AY430" s="284"/>
      <c r="AZ430" s="284"/>
      <c r="BA430" s="284"/>
      <c r="BB430" s="284"/>
      <c r="BC430" s="284"/>
      <c r="BD430" s="284"/>
      <c r="BE430" s="284"/>
      <c r="BF430" s="284"/>
      <c r="BG430" s="284"/>
      <c r="BH430" s="284"/>
      <c r="BI430" s="284"/>
      <c r="BJ430" s="284"/>
      <c r="BK430" s="284"/>
      <c r="BL430" s="284"/>
      <c r="BM430" s="284"/>
      <c r="BN430" s="252"/>
      <c r="BO430" s="262"/>
      <c r="BP430" s="262"/>
      <c r="BQ430" s="262"/>
      <c r="BR430" s="262"/>
      <c r="BS430" s="262"/>
      <c r="BT430" s="262"/>
      <c r="BU430" s="262"/>
      <c r="BX430" s="252"/>
    </row>
    <row r="431" spans="1:76" s="255" customFormat="1" ht="19.5" customHeight="1">
      <c r="A431" s="249"/>
      <c r="B431" s="249"/>
      <c r="C431" s="284" t="s">
        <v>420</v>
      </c>
      <c r="D431" s="284" t="s">
        <v>546</v>
      </c>
      <c r="E431" s="284"/>
      <c r="F431" s="284"/>
      <c r="G431" s="284"/>
      <c r="H431" s="284"/>
      <c r="I431" s="284"/>
      <c r="J431" s="284"/>
      <c r="K431" s="284"/>
      <c r="L431" s="284"/>
      <c r="M431" s="284"/>
      <c r="N431" s="284"/>
      <c r="O431" s="284"/>
      <c r="P431" s="284"/>
      <c r="Q431" s="284"/>
      <c r="R431" s="285"/>
      <c r="S431" s="285"/>
      <c r="T431" s="285"/>
      <c r="U431" s="285"/>
      <c r="V431" s="284"/>
      <c r="W431" s="284"/>
      <c r="X431" s="284"/>
      <c r="Y431" s="284"/>
      <c r="Z431" s="284"/>
      <c r="AA431" s="284"/>
      <c r="AB431" s="738">
        <v>40000000000</v>
      </c>
      <c r="AC431" s="738"/>
      <c r="AD431" s="738"/>
      <c r="AE431" s="738"/>
      <c r="AF431" s="738"/>
      <c r="AG431" s="854">
        <v>40000000000</v>
      </c>
      <c r="AH431" s="854"/>
      <c r="AI431" s="854"/>
      <c r="AJ431" s="854"/>
      <c r="AK431" s="254"/>
      <c r="AL431" s="249"/>
      <c r="AM431" s="249"/>
      <c r="AN431" s="284"/>
      <c r="AO431" s="284"/>
      <c r="AP431" s="284"/>
      <c r="AQ431" s="284"/>
      <c r="AR431" s="284"/>
      <c r="AS431" s="284"/>
      <c r="AT431" s="284"/>
      <c r="AU431" s="284"/>
      <c r="AV431" s="284"/>
      <c r="AW431" s="284"/>
      <c r="AX431" s="284"/>
      <c r="AY431" s="284"/>
      <c r="AZ431" s="284"/>
      <c r="BA431" s="284"/>
      <c r="BB431" s="284"/>
      <c r="BC431" s="284"/>
      <c r="BD431" s="284"/>
      <c r="BE431" s="284"/>
      <c r="BF431" s="284"/>
      <c r="BG431" s="284"/>
      <c r="BH431" s="284"/>
      <c r="BI431" s="284"/>
      <c r="BJ431" s="284"/>
      <c r="BK431" s="284"/>
      <c r="BL431" s="284"/>
      <c r="BM431" s="284"/>
      <c r="BN431" s="252"/>
      <c r="BO431" s="262"/>
      <c r="BP431" s="262"/>
      <c r="BQ431" s="262"/>
      <c r="BR431" s="262"/>
      <c r="BS431" s="262"/>
      <c r="BT431" s="262"/>
      <c r="BU431" s="262"/>
      <c r="BX431" s="252"/>
    </row>
    <row r="432" spans="1:76" s="255" customFormat="1" ht="19.5" customHeight="1">
      <c r="A432" s="249"/>
      <c r="B432" s="249"/>
      <c r="C432" s="284" t="s">
        <v>420</v>
      </c>
      <c r="D432" s="284" t="s">
        <v>547</v>
      </c>
      <c r="E432" s="284"/>
      <c r="F432" s="284"/>
      <c r="G432" s="284"/>
      <c r="H432" s="284"/>
      <c r="I432" s="284"/>
      <c r="J432" s="284"/>
      <c r="K432" s="284"/>
      <c r="L432" s="284"/>
      <c r="M432" s="284"/>
      <c r="N432" s="284"/>
      <c r="O432" s="284"/>
      <c r="P432" s="284"/>
      <c r="Q432" s="284"/>
      <c r="R432" s="285"/>
      <c r="S432" s="285"/>
      <c r="T432" s="285"/>
      <c r="U432" s="285"/>
      <c r="V432" s="284"/>
      <c r="W432" s="284"/>
      <c r="X432" s="284"/>
      <c r="Y432" s="284"/>
      <c r="Z432" s="284"/>
      <c r="AA432" s="284"/>
      <c r="AB432" s="738"/>
      <c r="AC432" s="738"/>
      <c r="AD432" s="738"/>
      <c r="AE432" s="738"/>
      <c r="AF432" s="738"/>
      <c r="AG432" s="854"/>
      <c r="AH432" s="854"/>
      <c r="AI432" s="854"/>
      <c r="AJ432" s="854"/>
      <c r="AK432" s="254"/>
      <c r="AL432" s="249"/>
      <c r="AM432" s="249"/>
      <c r="AN432" s="284"/>
      <c r="AO432" s="284"/>
      <c r="AP432" s="284"/>
      <c r="AQ432" s="284"/>
      <c r="AR432" s="284"/>
      <c r="AS432" s="284"/>
      <c r="AT432" s="284"/>
      <c r="AU432" s="284"/>
      <c r="AV432" s="284"/>
      <c r="AW432" s="284"/>
      <c r="AX432" s="284"/>
      <c r="AY432" s="284"/>
      <c r="AZ432" s="284"/>
      <c r="BA432" s="284"/>
      <c r="BB432" s="284"/>
      <c r="BC432" s="284"/>
      <c r="BD432" s="284"/>
      <c r="BE432" s="284"/>
      <c r="BF432" s="284"/>
      <c r="BG432" s="284"/>
      <c r="BH432" s="284"/>
      <c r="BI432" s="284"/>
      <c r="BJ432" s="284"/>
      <c r="BK432" s="284"/>
      <c r="BL432" s="284"/>
      <c r="BM432" s="284"/>
      <c r="BN432" s="252"/>
      <c r="BO432" s="262"/>
      <c r="BP432" s="262"/>
      <c r="BQ432" s="262"/>
      <c r="BR432" s="262"/>
      <c r="BS432" s="262"/>
      <c r="BT432" s="262"/>
      <c r="BU432" s="262"/>
      <c r="BX432" s="252"/>
    </row>
    <row r="433" spans="1:76" s="255" customFormat="1" ht="19.5" customHeight="1">
      <c r="A433" s="249"/>
      <c r="B433" s="249"/>
      <c r="C433" s="284" t="s">
        <v>420</v>
      </c>
      <c r="D433" s="284" t="s">
        <v>548</v>
      </c>
      <c r="E433" s="284"/>
      <c r="F433" s="284"/>
      <c r="G433" s="284"/>
      <c r="H433" s="284"/>
      <c r="I433" s="284"/>
      <c r="J433" s="284"/>
      <c r="K433" s="284"/>
      <c r="L433" s="284"/>
      <c r="M433" s="284"/>
      <c r="N433" s="284"/>
      <c r="O433" s="284"/>
      <c r="P433" s="284"/>
      <c r="Q433" s="284"/>
      <c r="R433" s="285"/>
      <c r="S433" s="285"/>
      <c r="T433" s="285"/>
      <c r="U433" s="285"/>
      <c r="V433" s="284"/>
      <c r="W433" s="284"/>
      <c r="X433" s="284"/>
      <c r="Y433" s="284"/>
      <c r="Z433" s="284"/>
      <c r="AA433" s="284"/>
      <c r="AB433" s="738"/>
      <c r="AC433" s="738"/>
      <c r="AD433" s="738"/>
      <c r="AE433" s="738"/>
      <c r="AF433" s="738"/>
      <c r="AG433" s="854"/>
      <c r="AH433" s="854"/>
      <c r="AI433" s="854"/>
      <c r="AJ433" s="854"/>
      <c r="AK433" s="254"/>
      <c r="AL433" s="249"/>
      <c r="AM433" s="249"/>
      <c r="AN433" s="284"/>
      <c r="AO433" s="284"/>
      <c r="AP433" s="284"/>
      <c r="AQ433" s="284"/>
      <c r="AR433" s="284"/>
      <c r="AS433" s="284"/>
      <c r="AT433" s="284"/>
      <c r="AU433" s="284"/>
      <c r="AV433" s="284"/>
      <c r="AW433" s="284"/>
      <c r="AX433" s="284"/>
      <c r="AY433" s="284"/>
      <c r="AZ433" s="284"/>
      <c r="BA433" s="284"/>
      <c r="BB433" s="284"/>
      <c r="BC433" s="284"/>
      <c r="BD433" s="284"/>
      <c r="BE433" s="284"/>
      <c r="BF433" s="284"/>
      <c r="BG433" s="284"/>
      <c r="BH433" s="284"/>
      <c r="BI433" s="284"/>
      <c r="BJ433" s="284"/>
      <c r="BK433" s="284"/>
      <c r="BL433" s="284"/>
      <c r="BM433" s="284"/>
      <c r="BN433" s="252"/>
      <c r="BO433" s="262"/>
      <c r="BP433" s="262"/>
      <c r="BQ433" s="262"/>
      <c r="BR433" s="262"/>
      <c r="BS433" s="262"/>
      <c r="BT433" s="262"/>
      <c r="BU433" s="262"/>
      <c r="BX433" s="252"/>
    </row>
    <row r="434" spans="1:76" s="255" customFormat="1" ht="19.5" customHeight="1">
      <c r="A434" s="249"/>
      <c r="B434" s="249"/>
      <c r="C434" s="284" t="s">
        <v>420</v>
      </c>
      <c r="D434" s="284" t="s">
        <v>549</v>
      </c>
      <c r="E434" s="284"/>
      <c r="F434" s="284"/>
      <c r="G434" s="284"/>
      <c r="H434" s="284"/>
      <c r="I434" s="284"/>
      <c r="J434" s="284"/>
      <c r="K434" s="284"/>
      <c r="L434" s="284"/>
      <c r="M434" s="284"/>
      <c r="N434" s="284"/>
      <c r="O434" s="284"/>
      <c r="P434" s="284"/>
      <c r="Q434" s="284"/>
      <c r="R434" s="285"/>
      <c r="S434" s="285"/>
      <c r="T434" s="285"/>
      <c r="U434" s="285"/>
      <c r="V434" s="284"/>
      <c r="W434" s="284"/>
      <c r="X434" s="284"/>
      <c r="Y434" s="284"/>
      <c r="Z434" s="284"/>
      <c r="AA434" s="284"/>
      <c r="AB434" s="738">
        <v>40000000000</v>
      </c>
      <c r="AC434" s="738"/>
      <c r="AD434" s="738"/>
      <c r="AE434" s="738"/>
      <c r="AF434" s="738"/>
      <c r="AG434" s="854">
        <v>40000000000</v>
      </c>
      <c r="AH434" s="854"/>
      <c r="AI434" s="854"/>
      <c r="AJ434" s="854"/>
      <c r="AK434" s="254"/>
      <c r="AL434" s="249"/>
      <c r="AM434" s="249"/>
      <c r="AN434" s="284"/>
      <c r="AO434" s="284"/>
      <c r="AP434" s="284"/>
      <c r="AQ434" s="284"/>
      <c r="AR434" s="284"/>
      <c r="AS434" s="284"/>
      <c r="AT434" s="284"/>
      <c r="AU434" s="284"/>
      <c r="AV434" s="284"/>
      <c r="AW434" s="284"/>
      <c r="AX434" s="284"/>
      <c r="AY434" s="284"/>
      <c r="AZ434" s="284"/>
      <c r="BA434" s="284"/>
      <c r="BB434" s="284"/>
      <c r="BC434" s="284"/>
      <c r="BD434" s="284"/>
      <c r="BE434" s="284"/>
      <c r="BF434" s="284"/>
      <c r="BG434" s="284"/>
      <c r="BH434" s="284"/>
      <c r="BI434" s="284"/>
      <c r="BJ434" s="284"/>
      <c r="BK434" s="284"/>
      <c r="BL434" s="284"/>
      <c r="BM434" s="284"/>
      <c r="BN434" s="252"/>
      <c r="BO434" s="262"/>
      <c r="BP434" s="262"/>
      <c r="BQ434" s="262"/>
      <c r="BR434" s="262"/>
      <c r="BS434" s="262"/>
      <c r="BT434" s="262"/>
      <c r="BU434" s="262"/>
      <c r="BX434" s="252"/>
    </row>
    <row r="435" spans="1:76" s="255" customFormat="1" ht="19.5" customHeight="1">
      <c r="A435" s="249"/>
      <c r="B435" s="249"/>
      <c r="C435" s="284" t="s">
        <v>405</v>
      </c>
      <c r="D435" s="284" t="s">
        <v>550</v>
      </c>
      <c r="E435" s="284"/>
      <c r="F435" s="284"/>
      <c r="G435" s="284"/>
      <c r="H435" s="284"/>
      <c r="I435" s="284"/>
      <c r="J435" s="284"/>
      <c r="K435" s="284"/>
      <c r="L435" s="284"/>
      <c r="M435" s="284"/>
      <c r="N435" s="284"/>
      <c r="O435" s="284"/>
      <c r="P435" s="284"/>
      <c r="Q435" s="284"/>
      <c r="R435" s="285"/>
      <c r="S435" s="285"/>
      <c r="T435" s="285"/>
      <c r="U435" s="285"/>
      <c r="V435" s="284"/>
      <c r="W435" s="284"/>
      <c r="X435" s="284"/>
      <c r="Y435" s="284"/>
      <c r="Z435" s="284"/>
      <c r="AA435" s="284"/>
      <c r="AB435" s="736"/>
      <c r="AC435" s="736"/>
      <c r="AD435" s="736"/>
      <c r="AE435" s="736"/>
      <c r="AF435" s="736"/>
      <c r="AG435" s="861"/>
      <c r="AH435" s="861"/>
      <c r="AI435" s="861"/>
      <c r="AJ435" s="861"/>
      <c r="AK435" s="254"/>
      <c r="AL435" s="249"/>
      <c r="AM435" s="249"/>
      <c r="AN435" s="284"/>
      <c r="AO435" s="284"/>
      <c r="AP435" s="284"/>
      <c r="AQ435" s="284"/>
      <c r="AR435" s="284"/>
      <c r="AS435" s="284"/>
      <c r="AT435" s="284"/>
      <c r="AU435" s="284"/>
      <c r="AV435" s="284"/>
      <c r="AW435" s="284"/>
      <c r="AX435" s="284"/>
      <c r="AY435" s="284"/>
      <c r="AZ435" s="284"/>
      <c r="BA435" s="284"/>
      <c r="BB435" s="284"/>
      <c r="BC435" s="284"/>
      <c r="BD435" s="284"/>
      <c r="BE435" s="284"/>
      <c r="BF435" s="284"/>
      <c r="BG435" s="284"/>
      <c r="BH435" s="284"/>
      <c r="BI435" s="284"/>
      <c r="BJ435" s="284"/>
      <c r="BK435" s="284"/>
      <c r="BL435" s="284"/>
      <c r="BM435" s="284"/>
      <c r="BN435" s="252"/>
      <c r="BO435" s="262"/>
      <c r="BP435" s="262"/>
      <c r="BQ435" s="262"/>
      <c r="BR435" s="262"/>
      <c r="BS435" s="262"/>
      <c r="BT435" s="262"/>
      <c r="BU435" s="262"/>
      <c r="BX435" s="252"/>
    </row>
    <row r="436" spans="1:76" s="255" customFormat="1" ht="19.5" customHeight="1">
      <c r="A436" s="249"/>
      <c r="B436" s="249" t="s">
        <v>456</v>
      </c>
      <c r="C436" s="295" t="s">
        <v>551</v>
      </c>
      <c r="D436" s="284"/>
      <c r="E436" s="284"/>
      <c r="F436" s="284"/>
      <c r="G436" s="284"/>
      <c r="H436" s="284"/>
      <c r="I436" s="284"/>
      <c r="J436" s="284"/>
      <c r="K436" s="284"/>
      <c r="L436" s="284"/>
      <c r="M436" s="284"/>
      <c r="N436" s="284"/>
      <c r="O436" s="284"/>
      <c r="P436" s="284"/>
      <c r="Q436" s="284"/>
      <c r="R436" s="285"/>
      <c r="S436" s="285"/>
      <c r="T436" s="285"/>
      <c r="U436" s="285"/>
      <c r="V436" s="284"/>
      <c r="W436" s="284"/>
      <c r="X436" s="284"/>
      <c r="Y436" s="284"/>
      <c r="Z436" s="284"/>
      <c r="AA436" s="284"/>
      <c r="AB436" s="730" t="s">
        <v>523</v>
      </c>
      <c r="AC436" s="730"/>
      <c r="AD436" s="730"/>
      <c r="AE436" s="730"/>
      <c r="AF436" s="730"/>
      <c r="AG436" s="864" t="s">
        <v>524</v>
      </c>
      <c r="AH436" s="864"/>
      <c r="AI436" s="864"/>
      <c r="AJ436" s="864"/>
      <c r="AK436" s="254"/>
      <c r="AL436" s="249"/>
      <c r="AM436" s="249"/>
      <c r="AN436" s="284"/>
      <c r="AO436" s="284"/>
      <c r="AP436" s="284"/>
      <c r="AQ436" s="284"/>
      <c r="AR436" s="284"/>
      <c r="AS436" s="284"/>
      <c r="AT436" s="284"/>
      <c r="AU436" s="284"/>
      <c r="AV436" s="284"/>
      <c r="AW436" s="284"/>
      <c r="AX436" s="284"/>
      <c r="AY436" s="284"/>
      <c r="AZ436" s="284"/>
      <c r="BA436" s="284"/>
      <c r="BB436" s="284"/>
      <c r="BC436" s="284"/>
      <c r="BD436" s="284"/>
      <c r="BE436" s="284"/>
      <c r="BF436" s="284"/>
      <c r="BG436" s="284"/>
      <c r="BH436" s="284"/>
      <c r="BI436" s="284"/>
      <c r="BJ436" s="284"/>
      <c r="BK436" s="284"/>
      <c r="BL436" s="284"/>
      <c r="BM436" s="284"/>
      <c r="BN436" s="252"/>
      <c r="BO436" s="262"/>
      <c r="BP436" s="262"/>
      <c r="BQ436" s="262"/>
      <c r="BR436" s="262"/>
      <c r="BS436" s="262"/>
      <c r="BT436" s="262"/>
      <c r="BU436" s="262"/>
      <c r="BX436" s="252"/>
    </row>
    <row r="437" spans="1:76" s="255" customFormat="1" ht="19.5" customHeight="1">
      <c r="A437" s="249"/>
      <c r="B437" s="249" t="s">
        <v>405</v>
      </c>
      <c r="C437" s="284" t="s">
        <v>552</v>
      </c>
      <c r="D437" s="284"/>
      <c r="E437" s="284"/>
      <c r="F437" s="284"/>
      <c r="G437" s="284"/>
      <c r="H437" s="284"/>
      <c r="I437" s="284"/>
      <c r="J437" s="284"/>
      <c r="K437" s="284"/>
      <c r="L437" s="284"/>
      <c r="M437" s="284"/>
      <c r="N437" s="284"/>
      <c r="O437" s="284"/>
      <c r="P437" s="284"/>
      <c r="Q437" s="284"/>
      <c r="R437" s="285"/>
      <c r="S437" s="285"/>
      <c r="T437" s="285"/>
      <c r="U437" s="285"/>
      <c r="V437" s="284"/>
      <c r="W437" s="284"/>
      <c r="X437" s="284"/>
      <c r="Y437" s="284"/>
      <c r="Z437" s="284"/>
      <c r="AA437" s="284"/>
      <c r="AB437" s="738">
        <v>4000000</v>
      </c>
      <c r="AC437" s="738"/>
      <c r="AD437" s="738"/>
      <c r="AE437" s="738"/>
      <c r="AF437" s="738"/>
      <c r="AG437" s="854">
        <v>4000000</v>
      </c>
      <c r="AH437" s="854"/>
      <c r="AI437" s="854"/>
      <c r="AJ437" s="854"/>
      <c r="AK437" s="254"/>
      <c r="AL437" s="249"/>
      <c r="AM437" s="249"/>
      <c r="AN437" s="284"/>
      <c r="AO437" s="284"/>
      <c r="AP437" s="284"/>
      <c r="AQ437" s="284"/>
      <c r="AR437" s="284"/>
      <c r="AS437" s="284"/>
      <c r="AT437" s="284"/>
      <c r="AU437" s="284"/>
      <c r="AV437" s="284"/>
      <c r="AW437" s="284"/>
      <c r="AX437" s="284"/>
      <c r="AY437" s="284"/>
      <c r="AZ437" s="284"/>
      <c r="BA437" s="284"/>
      <c r="BB437" s="284"/>
      <c r="BC437" s="284"/>
      <c r="BD437" s="284"/>
      <c r="BE437" s="284"/>
      <c r="BF437" s="284"/>
      <c r="BG437" s="284"/>
      <c r="BH437" s="284"/>
      <c r="BI437" s="284"/>
      <c r="BJ437" s="284"/>
      <c r="BK437" s="284"/>
      <c r="BL437" s="284"/>
      <c r="BM437" s="284"/>
      <c r="BN437" s="252"/>
      <c r="BO437" s="262"/>
      <c r="BP437" s="262"/>
      <c r="BQ437" s="262"/>
      <c r="BR437" s="262"/>
      <c r="BS437" s="262"/>
      <c r="BT437" s="262"/>
      <c r="BU437" s="262"/>
      <c r="BX437" s="252"/>
    </row>
    <row r="438" spans="1:76" s="255" customFormat="1" ht="19.5" customHeight="1">
      <c r="A438" s="249"/>
      <c r="B438" s="249" t="s">
        <v>405</v>
      </c>
      <c r="C438" s="284" t="s">
        <v>553</v>
      </c>
      <c r="D438" s="284"/>
      <c r="E438" s="284"/>
      <c r="F438" s="284"/>
      <c r="G438" s="284"/>
      <c r="H438" s="284"/>
      <c r="I438" s="284"/>
      <c r="J438" s="284"/>
      <c r="K438" s="284"/>
      <c r="L438" s="284"/>
      <c r="M438" s="284"/>
      <c r="N438" s="284"/>
      <c r="O438" s="284"/>
      <c r="P438" s="284"/>
      <c r="Q438" s="284"/>
      <c r="R438" s="285"/>
      <c r="S438" s="285"/>
      <c r="T438" s="285"/>
      <c r="U438" s="285"/>
      <c r="V438" s="284"/>
      <c r="W438" s="284"/>
      <c r="X438" s="284"/>
      <c r="Y438" s="284"/>
      <c r="Z438" s="284"/>
      <c r="AA438" s="284"/>
      <c r="AB438" s="738">
        <v>4000000</v>
      </c>
      <c r="AC438" s="738"/>
      <c r="AD438" s="738"/>
      <c r="AE438" s="738"/>
      <c r="AF438" s="738"/>
      <c r="AG438" s="854">
        <v>4000000</v>
      </c>
      <c r="AH438" s="854"/>
      <c r="AI438" s="854"/>
      <c r="AJ438" s="854"/>
      <c r="AK438" s="254"/>
      <c r="AL438" s="249"/>
      <c r="AM438" s="249"/>
      <c r="AN438" s="284"/>
      <c r="AO438" s="284"/>
      <c r="AP438" s="284"/>
      <c r="AQ438" s="284"/>
      <c r="AR438" s="284"/>
      <c r="AS438" s="284"/>
      <c r="AT438" s="284"/>
      <c r="AU438" s="284"/>
      <c r="AV438" s="284"/>
      <c r="AW438" s="284"/>
      <c r="AX438" s="284"/>
      <c r="AY438" s="284"/>
      <c r="AZ438" s="284"/>
      <c r="BA438" s="284"/>
      <c r="BB438" s="284"/>
      <c r="BC438" s="284"/>
      <c r="BD438" s="284"/>
      <c r="BE438" s="284"/>
      <c r="BF438" s="284"/>
      <c r="BG438" s="284"/>
      <c r="BH438" s="284"/>
      <c r="BI438" s="284"/>
      <c r="BJ438" s="284"/>
      <c r="BK438" s="284"/>
      <c r="BL438" s="284"/>
      <c r="BM438" s="284"/>
      <c r="BN438" s="252"/>
      <c r="BO438" s="262"/>
      <c r="BP438" s="262"/>
      <c r="BQ438" s="262"/>
      <c r="BR438" s="262"/>
      <c r="BS438" s="262"/>
      <c r="BT438" s="262"/>
      <c r="BU438" s="262"/>
      <c r="BX438" s="252"/>
    </row>
    <row r="439" spans="1:76" s="255" customFormat="1" ht="19.5" customHeight="1">
      <c r="A439" s="249"/>
      <c r="B439" s="249" t="s">
        <v>420</v>
      </c>
      <c r="C439" s="284" t="s">
        <v>554</v>
      </c>
      <c r="D439" s="284"/>
      <c r="E439" s="284"/>
      <c r="F439" s="284"/>
      <c r="G439" s="284"/>
      <c r="H439" s="284"/>
      <c r="I439" s="284"/>
      <c r="J439" s="284"/>
      <c r="K439" s="284"/>
      <c r="L439" s="284"/>
      <c r="M439" s="284"/>
      <c r="N439" s="284"/>
      <c r="O439" s="284"/>
      <c r="P439" s="284"/>
      <c r="Q439" s="284"/>
      <c r="R439" s="285"/>
      <c r="S439" s="285"/>
      <c r="T439" s="285"/>
      <c r="U439" s="285"/>
      <c r="V439" s="284"/>
      <c r="W439" s="284"/>
      <c r="X439" s="284"/>
      <c r="Y439" s="284"/>
      <c r="Z439" s="284"/>
      <c r="AA439" s="284"/>
      <c r="AB439" s="738">
        <v>4000000</v>
      </c>
      <c r="AC439" s="738"/>
      <c r="AD439" s="738"/>
      <c r="AE439" s="738"/>
      <c r="AF439" s="738"/>
      <c r="AG439" s="854">
        <v>4000000</v>
      </c>
      <c r="AH439" s="854"/>
      <c r="AI439" s="854"/>
      <c r="AJ439" s="854"/>
      <c r="AK439" s="254"/>
      <c r="AL439" s="249"/>
      <c r="AM439" s="249"/>
      <c r="AN439" s="284"/>
      <c r="AO439" s="284"/>
      <c r="AP439" s="284"/>
      <c r="AQ439" s="284"/>
      <c r="AR439" s="284"/>
      <c r="AS439" s="284"/>
      <c r="AT439" s="284"/>
      <c r="AU439" s="284"/>
      <c r="AV439" s="284"/>
      <c r="AW439" s="284"/>
      <c r="AX439" s="284"/>
      <c r="AY439" s="284"/>
      <c r="AZ439" s="284"/>
      <c r="BA439" s="284"/>
      <c r="BB439" s="284"/>
      <c r="BC439" s="284"/>
      <c r="BD439" s="284"/>
      <c r="BE439" s="284"/>
      <c r="BF439" s="284"/>
      <c r="BG439" s="284"/>
      <c r="BH439" s="284"/>
      <c r="BI439" s="284"/>
      <c r="BJ439" s="284"/>
      <c r="BK439" s="284"/>
      <c r="BL439" s="284"/>
      <c r="BM439" s="284"/>
      <c r="BN439" s="252"/>
      <c r="BO439" s="262"/>
      <c r="BP439" s="262"/>
      <c r="BQ439" s="262"/>
      <c r="BR439" s="262"/>
      <c r="BS439" s="262"/>
      <c r="BT439" s="262"/>
      <c r="BU439" s="262"/>
      <c r="BX439" s="252"/>
    </row>
    <row r="440" spans="1:76" s="255" customFormat="1" ht="19.5" customHeight="1">
      <c r="A440" s="249"/>
      <c r="B440" s="249" t="s">
        <v>420</v>
      </c>
      <c r="C440" s="284" t="s">
        <v>555</v>
      </c>
      <c r="D440" s="284"/>
      <c r="E440" s="284"/>
      <c r="F440" s="284"/>
      <c r="G440" s="284"/>
      <c r="H440" s="284"/>
      <c r="I440" s="284"/>
      <c r="J440" s="284"/>
      <c r="K440" s="284"/>
      <c r="L440" s="284"/>
      <c r="M440" s="284"/>
      <c r="N440" s="284"/>
      <c r="O440" s="284"/>
      <c r="P440" s="284"/>
      <c r="Q440" s="284"/>
      <c r="R440" s="285"/>
      <c r="S440" s="285"/>
      <c r="T440" s="285"/>
      <c r="U440" s="285"/>
      <c r="V440" s="284"/>
      <c r="W440" s="284"/>
      <c r="X440" s="284"/>
      <c r="Y440" s="284"/>
      <c r="Z440" s="284"/>
      <c r="AA440" s="284"/>
      <c r="AB440" s="738"/>
      <c r="AC440" s="738"/>
      <c r="AD440" s="738"/>
      <c r="AE440" s="738"/>
      <c r="AF440" s="738"/>
      <c r="AG440" s="854"/>
      <c r="AH440" s="854"/>
      <c r="AI440" s="854"/>
      <c r="AJ440" s="854"/>
      <c r="AK440" s="254"/>
      <c r="AL440" s="249"/>
      <c r="AM440" s="249"/>
      <c r="AN440" s="284"/>
      <c r="AO440" s="284"/>
      <c r="AP440" s="284"/>
      <c r="AQ440" s="284"/>
      <c r="AR440" s="284"/>
      <c r="AS440" s="284"/>
      <c r="AT440" s="284"/>
      <c r="AU440" s="284"/>
      <c r="AV440" s="284"/>
      <c r="AW440" s="284"/>
      <c r="AX440" s="284"/>
      <c r="AY440" s="284"/>
      <c r="AZ440" s="284"/>
      <c r="BA440" s="284"/>
      <c r="BB440" s="284"/>
      <c r="BC440" s="284"/>
      <c r="BD440" s="284"/>
      <c r="BE440" s="284"/>
      <c r="BF440" s="284"/>
      <c r="BG440" s="284"/>
      <c r="BH440" s="284"/>
      <c r="BI440" s="284"/>
      <c r="BJ440" s="284"/>
      <c r="BK440" s="284"/>
      <c r="BL440" s="284"/>
      <c r="BM440" s="284"/>
      <c r="BN440" s="252"/>
      <c r="BO440" s="262"/>
      <c r="BP440" s="262"/>
      <c r="BQ440" s="262"/>
      <c r="BR440" s="262"/>
      <c r="BS440" s="262"/>
      <c r="BT440" s="262"/>
      <c r="BU440" s="262"/>
      <c r="BX440" s="252"/>
    </row>
    <row r="441" spans="1:76" s="255" customFormat="1" ht="19.5" customHeight="1">
      <c r="A441" s="249"/>
      <c r="B441" s="249" t="s">
        <v>405</v>
      </c>
      <c r="C441" s="284" t="s">
        <v>556</v>
      </c>
      <c r="D441" s="284"/>
      <c r="E441" s="284"/>
      <c r="F441" s="284"/>
      <c r="G441" s="284"/>
      <c r="H441" s="284"/>
      <c r="I441" s="284"/>
      <c r="J441" s="284"/>
      <c r="K441" s="284"/>
      <c r="L441" s="284"/>
      <c r="M441" s="284"/>
      <c r="N441" s="284"/>
      <c r="O441" s="284"/>
      <c r="P441" s="284"/>
      <c r="Q441" s="284"/>
      <c r="R441" s="285"/>
      <c r="S441" s="285"/>
      <c r="T441" s="285"/>
      <c r="U441" s="285"/>
      <c r="V441" s="284"/>
      <c r="W441" s="284"/>
      <c r="X441" s="284"/>
      <c r="Y441" s="284"/>
      <c r="Z441" s="284"/>
      <c r="AA441" s="284"/>
      <c r="AB441" s="738"/>
      <c r="AC441" s="738"/>
      <c r="AD441" s="738"/>
      <c r="AE441" s="738"/>
      <c r="AF441" s="738"/>
      <c r="AG441" s="854"/>
      <c r="AH441" s="854"/>
      <c r="AI441" s="854"/>
      <c r="AJ441" s="854"/>
      <c r="AK441" s="254"/>
      <c r="AL441" s="249"/>
      <c r="AM441" s="249"/>
      <c r="AN441" s="284"/>
      <c r="AO441" s="284"/>
      <c r="AP441" s="284"/>
      <c r="AQ441" s="284"/>
      <c r="AR441" s="284"/>
      <c r="AS441" s="284"/>
      <c r="AT441" s="284"/>
      <c r="AU441" s="284"/>
      <c r="AV441" s="284"/>
      <c r="AW441" s="284"/>
      <c r="AX441" s="284"/>
      <c r="AY441" s="284"/>
      <c r="AZ441" s="284"/>
      <c r="BA441" s="284"/>
      <c r="BB441" s="284"/>
      <c r="BC441" s="284"/>
      <c r="BD441" s="284"/>
      <c r="BE441" s="284"/>
      <c r="BF441" s="284"/>
      <c r="BG441" s="284"/>
      <c r="BH441" s="284"/>
      <c r="BI441" s="284"/>
      <c r="BJ441" s="284"/>
      <c r="BK441" s="284"/>
      <c r="BL441" s="284"/>
      <c r="BM441" s="284"/>
      <c r="BN441" s="252"/>
      <c r="BO441" s="262"/>
      <c r="BP441" s="262"/>
      <c r="BQ441" s="262"/>
      <c r="BR441" s="262"/>
      <c r="BS441" s="262"/>
      <c r="BT441" s="262"/>
      <c r="BU441" s="262"/>
      <c r="BX441" s="252"/>
    </row>
    <row r="442" spans="1:76" s="255" customFormat="1" ht="19.5" customHeight="1">
      <c r="A442" s="249"/>
      <c r="B442" s="249" t="s">
        <v>420</v>
      </c>
      <c r="C442" s="284" t="s">
        <v>554</v>
      </c>
      <c r="D442" s="284"/>
      <c r="E442" s="284"/>
      <c r="F442" s="284"/>
      <c r="G442" s="284"/>
      <c r="H442" s="284"/>
      <c r="I442" s="284"/>
      <c r="J442" s="284"/>
      <c r="K442" s="284"/>
      <c r="L442" s="284"/>
      <c r="M442" s="284"/>
      <c r="N442" s="284"/>
      <c r="O442" s="284"/>
      <c r="P442" s="284"/>
      <c r="Q442" s="284"/>
      <c r="R442" s="285"/>
      <c r="S442" s="285"/>
      <c r="T442" s="285"/>
      <c r="U442" s="285"/>
      <c r="V442" s="284"/>
      <c r="W442" s="284"/>
      <c r="X442" s="284"/>
      <c r="Y442" s="284"/>
      <c r="Z442" s="284"/>
      <c r="AA442" s="284"/>
      <c r="AB442" s="738"/>
      <c r="AC442" s="738"/>
      <c r="AD442" s="738"/>
      <c r="AE442" s="738"/>
      <c r="AF442" s="738"/>
      <c r="AG442" s="854"/>
      <c r="AH442" s="854"/>
      <c r="AI442" s="854"/>
      <c r="AJ442" s="854"/>
      <c r="AK442" s="254"/>
      <c r="AL442" s="249"/>
      <c r="AM442" s="249"/>
      <c r="AN442" s="284"/>
      <c r="AO442" s="284"/>
      <c r="AP442" s="284"/>
      <c r="AQ442" s="284"/>
      <c r="AR442" s="284"/>
      <c r="AS442" s="284"/>
      <c r="AT442" s="284"/>
      <c r="AU442" s="284"/>
      <c r="AV442" s="284"/>
      <c r="AW442" s="284"/>
      <c r="AX442" s="284"/>
      <c r="AY442" s="284"/>
      <c r="AZ442" s="284"/>
      <c r="BA442" s="284"/>
      <c r="BB442" s="284"/>
      <c r="BC442" s="284"/>
      <c r="BD442" s="284"/>
      <c r="BE442" s="284"/>
      <c r="BF442" s="284"/>
      <c r="BG442" s="284"/>
      <c r="BH442" s="284"/>
      <c r="BI442" s="284"/>
      <c r="BJ442" s="284"/>
      <c r="BK442" s="284"/>
      <c r="BL442" s="284"/>
      <c r="BM442" s="284"/>
      <c r="BN442" s="252"/>
      <c r="BO442" s="262"/>
      <c r="BP442" s="262"/>
      <c r="BQ442" s="262"/>
      <c r="BR442" s="262"/>
      <c r="BS442" s="262"/>
      <c r="BT442" s="262"/>
      <c r="BU442" s="262"/>
      <c r="BX442" s="252"/>
    </row>
    <row r="443" spans="1:76" s="255" customFormat="1" ht="19.5" customHeight="1">
      <c r="A443" s="249"/>
      <c r="B443" s="253" t="s">
        <v>420</v>
      </c>
      <c r="C443" s="284" t="s">
        <v>555</v>
      </c>
      <c r="D443" s="253"/>
      <c r="E443" s="253"/>
      <c r="F443" s="253"/>
      <c r="G443" s="253"/>
      <c r="H443" s="253"/>
      <c r="I443" s="253"/>
      <c r="J443" s="253"/>
      <c r="K443" s="253"/>
      <c r="L443" s="253"/>
      <c r="M443" s="253"/>
      <c r="N443" s="253"/>
      <c r="O443" s="253"/>
      <c r="P443" s="253"/>
      <c r="Q443" s="253"/>
      <c r="R443" s="253"/>
      <c r="S443" s="253"/>
      <c r="T443" s="709"/>
      <c r="U443" s="709"/>
      <c r="V443" s="709"/>
      <c r="W443" s="709"/>
      <c r="X443" s="709"/>
      <c r="Y443" s="709"/>
      <c r="Z443" s="709"/>
      <c r="AA443" s="265"/>
      <c r="AB443" s="738"/>
      <c r="AC443" s="738"/>
      <c r="AD443" s="738"/>
      <c r="AE443" s="738"/>
      <c r="AF443" s="738"/>
      <c r="AG443" s="854"/>
      <c r="AH443" s="854"/>
      <c r="AI443" s="854"/>
      <c r="AJ443" s="854"/>
      <c r="AK443" s="254"/>
      <c r="AL443" s="249"/>
      <c r="AM443" s="249"/>
      <c r="AN443" s="284"/>
      <c r="AO443" s="284"/>
      <c r="AP443" s="284"/>
      <c r="AQ443" s="284"/>
      <c r="AR443" s="284"/>
      <c r="AS443" s="284"/>
      <c r="AT443" s="284"/>
      <c r="AU443" s="284"/>
      <c r="AV443" s="284"/>
      <c r="AW443" s="284"/>
      <c r="AX443" s="284"/>
      <c r="AY443" s="284"/>
      <c r="AZ443" s="284"/>
      <c r="BA443" s="284"/>
      <c r="BB443" s="284"/>
      <c r="BC443" s="284"/>
      <c r="BD443" s="284"/>
      <c r="BE443" s="284"/>
      <c r="BF443" s="284"/>
      <c r="BG443" s="284"/>
      <c r="BH443" s="284"/>
      <c r="BI443" s="284"/>
      <c r="BJ443" s="284"/>
      <c r="BK443" s="284"/>
      <c r="BL443" s="284"/>
      <c r="BM443" s="284"/>
      <c r="BN443" s="252"/>
      <c r="BO443" s="262"/>
      <c r="BP443" s="262"/>
      <c r="BQ443" s="262"/>
      <c r="BR443" s="262"/>
      <c r="BS443" s="262"/>
      <c r="BT443" s="262"/>
      <c r="BU443" s="262"/>
      <c r="BX443" s="252"/>
    </row>
    <row r="444" spans="1:76" s="255" customFormat="1" ht="19.5" customHeight="1">
      <c r="A444" s="249"/>
      <c r="B444" s="253" t="s">
        <v>405</v>
      </c>
      <c r="C444" s="284" t="s">
        <v>557</v>
      </c>
      <c r="D444" s="253"/>
      <c r="E444" s="253"/>
      <c r="F444" s="253"/>
      <c r="G444" s="253"/>
      <c r="H444" s="253"/>
      <c r="I444" s="253"/>
      <c r="J444" s="253"/>
      <c r="K444" s="253"/>
      <c r="L444" s="253"/>
      <c r="M444" s="253"/>
      <c r="N444" s="253"/>
      <c r="O444" s="253"/>
      <c r="P444" s="253"/>
      <c r="Q444" s="253"/>
      <c r="R444" s="253"/>
      <c r="S444" s="253"/>
      <c r="T444" s="282"/>
      <c r="U444" s="282"/>
      <c r="V444" s="282"/>
      <c r="W444" s="282"/>
      <c r="X444" s="282"/>
      <c r="Y444" s="282"/>
      <c r="Z444" s="282"/>
      <c r="AA444" s="265"/>
      <c r="AB444" s="738">
        <v>4000000</v>
      </c>
      <c r="AC444" s="738"/>
      <c r="AD444" s="738"/>
      <c r="AE444" s="738"/>
      <c r="AF444" s="738"/>
      <c r="AG444" s="854">
        <v>4000000</v>
      </c>
      <c r="AH444" s="854"/>
      <c r="AI444" s="854"/>
      <c r="AJ444" s="854"/>
      <c r="AK444" s="254"/>
      <c r="AL444" s="249"/>
      <c r="AM444" s="249"/>
      <c r="AN444" s="284"/>
      <c r="AO444" s="284"/>
      <c r="AP444" s="284"/>
      <c r="AQ444" s="284"/>
      <c r="AR444" s="284"/>
      <c r="AS444" s="284"/>
      <c r="AT444" s="284"/>
      <c r="AU444" s="284"/>
      <c r="AV444" s="284"/>
      <c r="AW444" s="284"/>
      <c r="AX444" s="284"/>
      <c r="AY444" s="284"/>
      <c r="AZ444" s="284"/>
      <c r="BA444" s="284"/>
      <c r="BB444" s="284"/>
      <c r="BC444" s="284"/>
      <c r="BD444" s="284"/>
      <c r="BE444" s="284"/>
      <c r="BF444" s="284"/>
      <c r="BG444" s="284"/>
      <c r="BH444" s="284"/>
      <c r="BI444" s="284"/>
      <c r="BJ444" s="284"/>
      <c r="BK444" s="284"/>
      <c r="BL444" s="284"/>
      <c r="BM444" s="284"/>
      <c r="BN444" s="252"/>
      <c r="BO444" s="262"/>
      <c r="BP444" s="262"/>
      <c r="BQ444" s="262"/>
      <c r="BR444" s="262"/>
      <c r="BS444" s="262"/>
      <c r="BT444" s="262"/>
      <c r="BU444" s="262"/>
      <c r="BX444" s="252"/>
    </row>
    <row r="445" spans="1:76" s="255" customFormat="1" ht="19.5" customHeight="1">
      <c r="A445" s="249"/>
      <c r="B445" s="249" t="s">
        <v>420</v>
      </c>
      <c r="C445" s="284" t="s">
        <v>554</v>
      </c>
      <c r="D445" s="253"/>
      <c r="E445" s="253"/>
      <c r="F445" s="253"/>
      <c r="G445" s="253"/>
      <c r="H445" s="253"/>
      <c r="I445" s="253"/>
      <c r="J445" s="253"/>
      <c r="K445" s="253"/>
      <c r="L445" s="253"/>
      <c r="M445" s="253"/>
      <c r="N445" s="253"/>
      <c r="O445" s="253"/>
      <c r="P445" s="253"/>
      <c r="Q445" s="253"/>
      <c r="R445" s="253"/>
      <c r="S445" s="253"/>
      <c r="T445" s="282"/>
      <c r="U445" s="282"/>
      <c r="V445" s="282"/>
      <c r="W445" s="282"/>
      <c r="X445" s="282"/>
      <c r="Y445" s="282"/>
      <c r="Z445" s="282"/>
      <c r="AA445" s="265"/>
      <c r="AB445" s="738">
        <v>4000000</v>
      </c>
      <c r="AC445" s="738"/>
      <c r="AD445" s="738"/>
      <c r="AE445" s="738"/>
      <c r="AF445" s="738"/>
      <c r="AG445" s="854">
        <v>4000000</v>
      </c>
      <c r="AH445" s="854"/>
      <c r="AI445" s="854"/>
      <c r="AJ445" s="854"/>
      <c r="AK445" s="254"/>
      <c r="AL445" s="249"/>
      <c r="AM445" s="249"/>
      <c r="AN445" s="284"/>
      <c r="AO445" s="284"/>
      <c r="AP445" s="284"/>
      <c r="AQ445" s="284"/>
      <c r="AR445" s="284"/>
      <c r="AS445" s="284"/>
      <c r="AT445" s="284"/>
      <c r="AU445" s="284"/>
      <c r="AV445" s="284"/>
      <c r="AW445" s="284"/>
      <c r="AX445" s="284"/>
      <c r="AY445" s="284"/>
      <c r="AZ445" s="284"/>
      <c r="BA445" s="284"/>
      <c r="BB445" s="284"/>
      <c r="BC445" s="284"/>
      <c r="BD445" s="284"/>
      <c r="BE445" s="284"/>
      <c r="BF445" s="284"/>
      <c r="BG445" s="284"/>
      <c r="BH445" s="284"/>
      <c r="BI445" s="284"/>
      <c r="BJ445" s="284"/>
      <c r="BK445" s="284"/>
      <c r="BL445" s="284"/>
      <c r="BM445" s="284"/>
      <c r="BN445" s="252"/>
      <c r="BO445" s="262"/>
      <c r="BP445" s="262"/>
      <c r="BQ445" s="262"/>
      <c r="BR445" s="262"/>
      <c r="BS445" s="262"/>
      <c r="BT445" s="262"/>
      <c r="BU445" s="262"/>
      <c r="BX445" s="252"/>
    </row>
    <row r="446" spans="1:76" s="255" customFormat="1" ht="19.5" customHeight="1">
      <c r="A446" s="249"/>
      <c r="B446" s="253" t="s">
        <v>420</v>
      </c>
      <c r="C446" s="284" t="s">
        <v>555</v>
      </c>
      <c r="D446" s="253"/>
      <c r="E446" s="253"/>
      <c r="F446" s="253"/>
      <c r="G446" s="253"/>
      <c r="H446" s="253"/>
      <c r="I446" s="253"/>
      <c r="J446" s="253"/>
      <c r="K446" s="253"/>
      <c r="L446" s="253"/>
      <c r="M446" s="253"/>
      <c r="N446" s="253"/>
      <c r="O446" s="253"/>
      <c r="P446" s="253"/>
      <c r="Q446" s="253"/>
      <c r="R446" s="253"/>
      <c r="S446" s="253"/>
      <c r="T446" s="282"/>
      <c r="U446" s="282"/>
      <c r="V446" s="282"/>
      <c r="W446" s="282"/>
      <c r="X446" s="282"/>
      <c r="Y446" s="282"/>
      <c r="Z446" s="282"/>
      <c r="AA446" s="265"/>
      <c r="AB446" s="738"/>
      <c r="AC446" s="738"/>
      <c r="AD446" s="738"/>
      <c r="AE446" s="738"/>
      <c r="AF446" s="738"/>
      <c r="AG446" s="854"/>
      <c r="AH446" s="854"/>
      <c r="AI446" s="854"/>
      <c r="AJ446" s="854"/>
      <c r="AK446" s="254"/>
      <c r="AL446" s="249"/>
      <c r="AM446" s="249"/>
      <c r="AN446" s="284"/>
      <c r="AO446" s="284"/>
      <c r="AP446" s="284"/>
      <c r="AQ446" s="284"/>
      <c r="AR446" s="284"/>
      <c r="AS446" s="284"/>
      <c r="AT446" s="284"/>
      <c r="AU446" s="284"/>
      <c r="AV446" s="284"/>
      <c r="AW446" s="284"/>
      <c r="AX446" s="284"/>
      <c r="AY446" s="284"/>
      <c r="AZ446" s="284"/>
      <c r="BA446" s="284"/>
      <c r="BB446" s="284"/>
      <c r="BC446" s="284"/>
      <c r="BD446" s="284"/>
      <c r="BE446" s="284"/>
      <c r="BF446" s="284"/>
      <c r="BG446" s="284"/>
      <c r="BH446" s="284"/>
      <c r="BI446" s="284"/>
      <c r="BJ446" s="284"/>
      <c r="BK446" s="284"/>
      <c r="BL446" s="284"/>
      <c r="BM446" s="284"/>
      <c r="BN446" s="252"/>
      <c r="BO446" s="262"/>
      <c r="BP446" s="262"/>
      <c r="BQ446" s="262"/>
      <c r="BR446" s="262"/>
      <c r="BS446" s="262"/>
      <c r="BT446" s="262"/>
      <c r="BU446" s="262"/>
      <c r="BX446" s="252"/>
    </row>
    <row r="447" spans="1:76" s="255" customFormat="1" ht="19.5" customHeight="1">
      <c r="A447" s="249"/>
      <c r="B447" s="253" t="s">
        <v>359</v>
      </c>
      <c r="C447" s="386" t="s">
        <v>558</v>
      </c>
      <c r="D447" s="253"/>
      <c r="E447" s="253"/>
      <c r="F447" s="253"/>
      <c r="G447" s="253"/>
      <c r="H447" s="253"/>
      <c r="I447" s="253"/>
      <c r="J447" s="253"/>
      <c r="K447" s="253"/>
      <c r="L447" s="253"/>
      <c r="M447" s="253"/>
      <c r="N447" s="253"/>
      <c r="O447" s="253"/>
      <c r="P447" s="253"/>
      <c r="Q447" s="253"/>
      <c r="R447" s="253"/>
      <c r="S447" s="253"/>
      <c r="T447" s="282"/>
      <c r="U447" s="282"/>
      <c r="V447" s="282"/>
      <c r="W447" s="282"/>
      <c r="X447" s="282"/>
      <c r="Y447" s="282"/>
      <c r="Z447" s="282"/>
      <c r="AA447" s="265"/>
      <c r="AB447" s="738"/>
      <c r="AC447" s="738"/>
      <c r="AD447" s="738"/>
      <c r="AE447" s="738"/>
      <c r="AF447" s="738"/>
      <c r="AG447" s="854"/>
      <c r="AH447" s="854"/>
      <c r="AI447" s="854"/>
      <c r="AJ447" s="854"/>
      <c r="AK447" s="254"/>
      <c r="AL447" s="249"/>
      <c r="AM447" s="249"/>
      <c r="AN447" s="284"/>
      <c r="AO447" s="284"/>
      <c r="AP447" s="284"/>
      <c r="AQ447" s="284"/>
      <c r="AR447" s="284"/>
      <c r="AS447" s="284"/>
      <c r="AT447" s="284"/>
      <c r="AU447" s="284"/>
      <c r="AV447" s="284"/>
      <c r="AW447" s="284"/>
      <c r="AX447" s="284"/>
      <c r="AY447" s="284"/>
      <c r="AZ447" s="284"/>
      <c r="BA447" s="284"/>
      <c r="BB447" s="284"/>
      <c r="BC447" s="284"/>
      <c r="BD447" s="284"/>
      <c r="BE447" s="284"/>
      <c r="BF447" s="284"/>
      <c r="BG447" s="284"/>
      <c r="BH447" s="284"/>
      <c r="BI447" s="284"/>
      <c r="BJ447" s="284"/>
      <c r="BK447" s="284"/>
      <c r="BL447" s="284"/>
      <c r="BM447" s="284"/>
      <c r="BN447" s="252"/>
      <c r="BO447" s="262"/>
      <c r="BP447" s="262"/>
      <c r="BQ447" s="262"/>
      <c r="BR447" s="262"/>
      <c r="BS447" s="262"/>
      <c r="BT447" s="262"/>
      <c r="BU447" s="262"/>
      <c r="BX447" s="252"/>
    </row>
    <row r="448" spans="1:76" s="255" customFormat="1" ht="19.5" customHeight="1">
      <c r="A448" s="249"/>
      <c r="B448" s="253" t="s">
        <v>564</v>
      </c>
      <c r="C448" s="295" t="s">
        <v>565</v>
      </c>
      <c r="D448" s="253"/>
      <c r="E448" s="253"/>
      <c r="F448" s="253"/>
      <c r="G448" s="253"/>
      <c r="H448" s="253"/>
      <c r="I448" s="253"/>
      <c r="J448" s="253"/>
      <c r="K448" s="253"/>
      <c r="L448" s="253"/>
      <c r="M448" s="253"/>
      <c r="N448" s="253"/>
      <c r="O448" s="253"/>
      <c r="P448" s="253"/>
      <c r="Q448" s="253"/>
      <c r="R448" s="253"/>
      <c r="S448" s="253"/>
      <c r="T448" s="282"/>
      <c r="U448" s="282"/>
      <c r="V448" s="282"/>
      <c r="W448" s="282"/>
      <c r="X448" s="282"/>
      <c r="Y448" s="282"/>
      <c r="Z448" s="282"/>
      <c r="AA448" s="265"/>
      <c r="AB448" s="882">
        <f>+AB449+AB450</f>
        <v>14550404046</v>
      </c>
      <c r="AC448" s="882"/>
      <c r="AD448" s="882"/>
      <c r="AE448" s="882"/>
      <c r="AF448" s="882"/>
      <c r="AG448" s="882">
        <v>14550404046</v>
      </c>
      <c r="AH448" s="882"/>
      <c r="AI448" s="882"/>
      <c r="AJ448" s="882"/>
      <c r="AK448" s="254"/>
      <c r="AL448" s="249"/>
      <c r="AM448" s="249"/>
      <c r="AN448" s="284"/>
      <c r="AO448" s="284"/>
      <c r="AP448" s="284"/>
      <c r="AQ448" s="284"/>
      <c r="AR448" s="284"/>
      <c r="AS448" s="284"/>
      <c r="AT448" s="284"/>
      <c r="AU448" s="284"/>
      <c r="AV448" s="284"/>
      <c r="AW448" s="284"/>
      <c r="AX448" s="284"/>
      <c r="AY448" s="284"/>
      <c r="AZ448" s="284"/>
      <c r="BA448" s="284"/>
      <c r="BB448" s="284"/>
      <c r="BC448" s="284"/>
      <c r="BD448" s="284"/>
      <c r="BE448" s="284"/>
      <c r="BF448" s="284"/>
      <c r="BG448" s="284"/>
      <c r="BH448" s="284"/>
      <c r="BI448" s="284"/>
      <c r="BJ448" s="284"/>
      <c r="BK448" s="284"/>
      <c r="BL448" s="284"/>
      <c r="BM448" s="284"/>
      <c r="BN448" s="252"/>
      <c r="BO448" s="262"/>
      <c r="BP448" s="262"/>
      <c r="BQ448" s="262"/>
      <c r="BR448" s="262"/>
      <c r="BS448" s="262"/>
      <c r="BT448" s="262"/>
      <c r="BU448" s="262"/>
      <c r="BX448" s="252"/>
    </row>
    <row r="449" spans="1:76" s="255" customFormat="1" ht="19.5" customHeight="1">
      <c r="A449" s="249"/>
      <c r="B449" s="253" t="s">
        <v>405</v>
      </c>
      <c r="C449" s="284" t="s">
        <v>148</v>
      </c>
      <c r="D449" s="253"/>
      <c r="E449" s="253"/>
      <c r="F449" s="253"/>
      <c r="G449" s="253"/>
      <c r="H449" s="253"/>
      <c r="I449" s="253"/>
      <c r="J449" s="253"/>
      <c r="K449" s="253"/>
      <c r="L449" s="253"/>
      <c r="M449" s="253"/>
      <c r="N449" s="253"/>
      <c r="O449" s="253"/>
      <c r="P449" s="253"/>
      <c r="Q449" s="253"/>
      <c r="R449" s="253"/>
      <c r="S449" s="253"/>
      <c r="T449" s="282"/>
      <c r="U449" s="282"/>
      <c r="V449" s="282"/>
      <c r="W449" s="282"/>
      <c r="X449" s="282"/>
      <c r="Y449" s="282"/>
      <c r="Z449" s="282"/>
      <c r="AA449" s="265"/>
      <c r="AB449" s="738">
        <f>11389899796+2873999950</f>
        <v>14263899746</v>
      </c>
      <c r="AC449" s="738"/>
      <c r="AD449" s="738"/>
      <c r="AE449" s="738"/>
      <c r="AF449" s="738"/>
      <c r="AG449" s="854">
        <f>+AB449</f>
        <v>14263899746</v>
      </c>
      <c r="AH449" s="854"/>
      <c r="AI449" s="854"/>
      <c r="AJ449" s="854"/>
      <c r="AK449" s="254"/>
      <c r="AL449" s="249"/>
      <c r="AM449" s="249"/>
      <c r="AN449" s="284"/>
      <c r="AO449" s="284"/>
      <c r="AP449" s="284"/>
      <c r="AQ449" s="284"/>
      <c r="AR449" s="284"/>
      <c r="AS449" s="284"/>
      <c r="AT449" s="284"/>
      <c r="AU449" s="284"/>
      <c r="AV449" s="284"/>
      <c r="AW449" s="284"/>
      <c r="AX449" s="284"/>
      <c r="AY449" s="284"/>
      <c r="AZ449" s="284"/>
      <c r="BA449" s="284"/>
      <c r="BB449" s="284"/>
      <c r="BC449" s="284"/>
      <c r="BD449" s="284"/>
      <c r="BE449" s="284"/>
      <c r="BF449" s="284"/>
      <c r="BG449" s="284"/>
      <c r="BH449" s="284"/>
      <c r="BI449" s="284"/>
      <c r="BJ449" s="284"/>
      <c r="BK449" s="284"/>
      <c r="BL449" s="284"/>
      <c r="BM449" s="284"/>
      <c r="BN449" s="252"/>
      <c r="BO449" s="262"/>
      <c r="BP449" s="262"/>
      <c r="BQ449" s="262"/>
      <c r="BR449" s="262"/>
      <c r="BS449" s="262"/>
      <c r="BT449" s="262"/>
      <c r="BU449" s="262"/>
      <c r="BX449" s="252"/>
    </row>
    <row r="450" spans="1:76" s="255" customFormat="1" ht="19.5" customHeight="1">
      <c r="A450" s="249"/>
      <c r="B450" s="253" t="s">
        <v>405</v>
      </c>
      <c r="C450" s="284" t="s">
        <v>149</v>
      </c>
      <c r="D450" s="253"/>
      <c r="E450" s="253"/>
      <c r="F450" s="253"/>
      <c r="G450" s="253"/>
      <c r="H450" s="253"/>
      <c r="I450" s="253"/>
      <c r="J450" s="253"/>
      <c r="K450" s="253"/>
      <c r="L450" s="253"/>
      <c r="M450" s="253"/>
      <c r="N450" s="253"/>
      <c r="O450" s="253"/>
      <c r="P450" s="253"/>
      <c r="Q450" s="253"/>
      <c r="R450" s="253"/>
      <c r="S450" s="253"/>
      <c r="T450" s="282"/>
      <c r="U450" s="282"/>
      <c r="V450" s="282"/>
      <c r="W450" s="282"/>
      <c r="X450" s="282"/>
      <c r="Y450" s="282"/>
      <c r="Z450" s="282"/>
      <c r="AA450" s="265"/>
      <c r="AB450" s="738">
        <v>286504300</v>
      </c>
      <c r="AC450" s="738"/>
      <c r="AD450" s="738"/>
      <c r="AE450" s="738"/>
      <c r="AF450" s="738"/>
      <c r="AG450" s="854">
        <v>286504300</v>
      </c>
      <c r="AH450" s="854"/>
      <c r="AI450" s="854"/>
      <c r="AJ450" s="854"/>
      <c r="AK450" s="254"/>
      <c r="AL450" s="249"/>
      <c r="AM450" s="249"/>
      <c r="AN450" s="284"/>
      <c r="AO450" s="284"/>
      <c r="AP450" s="284"/>
      <c r="AQ450" s="284"/>
      <c r="AR450" s="284"/>
      <c r="AS450" s="284"/>
      <c r="AT450" s="284"/>
      <c r="AU450" s="284"/>
      <c r="AV450" s="284"/>
      <c r="AW450" s="284"/>
      <c r="AX450" s="284"/>
      <c r="AY450" s="284"/>
      <c r="AZ450" s="284"/>
      <c r="BA450" s="284"/>
      <c r="BB450" s="284"/>
      <c r="BC450" s="284"/>
      <c r="BD450" s="284"/>
      <c r="BE450" s="284"/>
      <c r="BF450" s="284"/>
      <c r="BG450" s="284"/>
      <c r="BH450" s="284"/>
      <c r="BI450" s="284"/>
      <c r="BJ450" s="284"/>
      <c r="BK450" s="284"/>
      <c r="BL450" s="284"/>
      <c r="BM450" s="284"/>
      <c r="BN450" s="252"/>
      <c r="BO450" s="262"/>
      <c r="BP450" s="262"/>
      <c r="BQ450" s="262"/>
      <c r="BR450" s="262"/>
      <c r="BS450" s="262"/>
      <c r="BT450" s="262"/>
      <c r="BU450" s="262"/>
      <c r="BX450" s="252"/>
    </row>
    <row r="451" spans="1:76" s="255" customFormat="1" ht="19.5" customHeight="1">
      <c r="A451" s="249"/>
      <c r="B451" s="253"/>
      <c r="C451" s="284"/>
      <c r="D451" s="253"/>
      <c r="E451" s="253"/>
      <c r="F451" s="253"/>
      <c r="G451" s="253"/>
      <c r="H451" s="253"/>
      <c r="I451" s="253"/>
      <c r="J451" s="253"/>
      <c r="K451" s="253"/>
      <c r="L451" s="253"/>
      <c r="M451" s="253"/>
      <c r="N451" s="253"/>
      <c r="O451" s="253"/>
      <c r="P451" s="253"/>
      <c r="Q451" s="253"/>
      <c r="R451" s="253"/>
      <c r="S451" s="253"/>
      <c r="T451" s="282"/>
      <c r="U451" s="282"/>
      <c r="V451" s="282"/>
      <c r="W451" s="282"/>
      <c r="X451" s="282"/>
      <c r="Y451" s="282"/>
      <c r="Z451" s="282"/>
      <c r="AA451" s="265"/>
      <c r="AB451" s="387"/>
      <c r="AC451" s="388"/>
      <c r="AD451" s="388"/>
      <c r="AE451" s="388"/>
      <c r="AF451" s="388"/>
      <c r="AG451" s="388"/>
      <c r="AH451" s="388"/>
      <c r="AI451" s="388"/>
      <c r="AJ451" s="388"/>
      <c r="AK451" s="254"/>
      <c r="AL451" s="249"/>
      <c r="AM451" s="249"/>
      <c r="AN451" s="284"/>
      <c r="AO451" s="284"/>
      <c r="AP451" s="284"/>
      <c r="AQ451" s="284"/>
      <c r="AR451" s="284"/>
      <c r="AS451" s="284"/>
      <c r="AT451" s="284"/>
      <c r="AU451" s="284"/>
      <c r="AV451" s="284"/>
      <c r="AW451" s="284"/>
      <c r="AX451" s="284"/>
      <c r="AY451" s="284"/>
      <c r="AZ451" s="284"/>
      <c r="BA451" s="284"/>
      <c r="BB451" s="284"/>
      <c r="BC451" s="284"/>
      <c r="BD451" s="284"/>
      <c r="BE451" s="284"/>
      <c r="BF451" s="284"/>
      <c r="BG451" s="284"/>
      <c r="BH451" s="284"/>
      <c r="BI451" s="284"/>
      <c r="BJ451" s="284"/>
      <c r="BK451" s="284"/>
      <c r="BL451" s="284"/>
      <c r="BM451" s="284"/>
      <c r="BN451" s="252"/>
      <c r="BO451" s="262"/>
      <c r="BP451" s="262"/>
      <c r="BQ451" s="262"/>
      <c r="BR451" s="262"/>
      <c r="BS451" s="262"/>
      <c r="BT451" s="262"/>
      <c r="BU451" s="262"/>
      <c r="BX451" s="252"/>
    </row>
    <row r="452" spans="1:76" s="255" customFormat="1" ht="19.5" customHeight="1">
      <c r="A452" s="249" t="s">
        <v>319</v>
      </c>
      <c r="B452" s="883" t="s">
        <v>566</v>
      </c>
      <c r="C452" s="883"/>
      <c r="D452" s="883"/>
      <c r="E452" s="883"/>
      <c r="F452" s="883"/>
      <c r="G452" s="883"/>
      <c r="H452" s="883"/>
      <c r="I452" s="883"/>
      <c r="J452" s="883"/>
      <c r="K452" s="883"/>
      <c r="L452" s="883"/>
      <c r="M452" s="883"/>
      <c r="N452" s="883"/>
      <c r="O452" s="883"/>
      <c r="P452" s="883"/>
      <c r="Q452" s="883"/>
      <c r="R452" s="883"/>
      <c r="S452" s="883"/>
      <c r="T452" s="883"/>
      <c r="U452" s="883"/>
      <c r="V452" s="883"/>
      <c r="W452" s="883"/>
      <c r="X452" s="883"/>
      <c r="Y452" s="883"/>
      <c r="Z452" s="883"/>
      <c r="AA452" s="883"/>
      <c r="AB452" s="883"/>
      <c r="AC452" s="883"/>
      <c r="AD452" s="883"/>
      <c r="AE452" s="883"/>
      <c r="AF452" s="883"/>
      <c r="AG452" s="883"/>
      <c r="AH452" s="883"/>
      <c r="AI452" s="883"/>
      <c r="AJ452" s="388"/>
      <c r="AK452" s="254"/>
      <c r="AL452" s="249"/>
      <c r="AM452" s="249"/>
      <c r="AN452" s="284"/>
      <c r="AO452" s="284"/>
      <c r="AP452" s="284"/>
      <c r="AQ452" s="284"/>
      <c r="AR452" s="284"/>
      <c r="AS452" s="284"/>
      <c r="AT452" s="284"/>
      <c r="AU452" s="284"/>
      <c r="AV452" s="284"/>
      <c r="AW452" s="284"/>
      <c r="AX452" s="284"/>
      <c r="AY452" s="284"/>
      <c r="AZ452" s="284"/>
      <c r="BA452" s="284"/>
      <c r="BB452" s="284"/>
      <c r="BC452" s="284"/>
      <c r="BD452" s="284"/>
      <c r="BE452" s="284"/>
      <c r="BF452" s="284"/>
      <c r="BG452" s="284"/>
      <c r="BH452" s="284"/>
      <c r="BI452" s="284"/>
      <c r="BJ452" s="284"/>
      <c r="BK452" s="284"/>
      <c r="BL452" s="284"/>
      <c r="BM452" s="284"/>
      <c r="BN452" s="252"/>
      <c r="BO452" s="262"/>
      <c r="BP452" s="262"/>
      <c r="BQ452" s="262"/>
      <c r="BR452" s="262"/>
      <c r="BS452" s="262"/>
      <c r="BT452" s="262"/>
      <c r="BU452" s="262"/>
      <c r="BX452" s="252"/>
    </row>
    <row r="453" spans="1:76" s="255" customFormat="1" ht="19.5" customHeight="1">
      <c r="A453" s="249"/>
      <c r="B453" s="253"/>
      <c r="C453" s="284"/>
      <c r="D453" s="253"/>
      <c r="E453" s="253"/>
      <c r="F453" s="253"/>
      <c r="G453" s="253"/>
      <c r="H453" s="253"/>
      <c r="I453" s="253"/>
      <c r="J453" s="253"/>
      <c r="K453" s="253"/>
      <c r="L453" s="253"/>
      <c r="M453" s="253"/>
      <c r="N453" s="253"/>
      <c r="O453" s="253"/>
      <c r="P453" s="253"/>
      <c r="Q453" s="253"/>
      <c r="R453" s="253"/>
      <c r="S453" s="253"/>
      <c r="T453" s="282"/>
      <c r="U453" s="282"/>
      <c r="V453" s="282"/>
      <c r="W453" s="282"/>
      <c r="X453" s="282"/>
      <c r="Y453" s="282"/>
      <c r="Z453" s="282"/>
      <c r="AA453" s="265"/>
      <c r="AB453" s="387"/>
      <c r="AC453" s="388"/>
      <c r="AD453" s="388"/>
      <c r="AE453" s="388"/>
      <c r="AF453" s="884" t="s">
        <v>567</v>
      </c>
      <c r="AG453" s="884"/>
      <c r="AH453" s="884"/>
      <c r="AI453" s="884"/>
      <c r="AJ453" s="884"/>
      <c r="AK453" s="254"/>
      <c r="AL453" s="249"/>
      <c r="AM453" s="249"/>
      <c r="AN453" s="284"/>
      <c r="AO453" s="284"/>
      <c r="AP453" s="284"/>
      <c r="AQ453" s="284"/>
      <c r="AR453" s="284"/>
      <c r="AS453" s="284"/>
      <c r="AT453" s="284"/>
      <c r="AU453" s="284"/>
      <c r="AV453" s="284"/>
      <c r="AW453" s="284"/>
      <c r="AX453" s="284"/>
      <c r="AY453" s="284"/>
      <c r="AZ453" s="284"/>
      <c r="BA453" s="284"/>
      <c r="BB453" s="284"/>
      <c r="BC453" s="284"/>
      <c r="BD453" s="284"/>
      <c r="BE453" s="284"/>
      <c r="BF453" s="284"/>
      <c r="BG453" s="284"/>
      <c r="BH453" s="284"/>
      <c r="BI453" s="284"/>
      <c r="BJ453" s="284"/>
      <c r="BK453" s="284"/>
      <c r="BL453" s="284"/>
      <c r="BM453" s="284"/>
      <c r="BN453" s="252"/>
      <c r="BO453" s="262"/>
      <c r="BP453" s="262"/>
      <c r="BQ453" s="262"/>
      <c r="BR453" s="262"/>
      <c r="BS453" s="262"/>
      <c r="BT453" s="262"/>
      <c r="BU453" s="262"/>
      <c r="BX453" s="252"/>
    </row>
    <row r="454" spans="1:76" s="255" customFormat="1" ht="19.5" customHeight="1">
      <c r="A454" s="249"/>
      <c r="B454" s="253"/>
      <c r="C454" s="284"/>
      <c r="D454" s="253"/>
      <c r="E454" s="253"/>
      <c r="F454" s="253"/>
      <c r="G454" s="253"/>
      <c r="H454" s="253"/>
      <c r="I454" s="253"/>
      <c r="J454" s="253"/>
      <c r="K454" s="253"/>
      <c r="L454" s="253"/>
      <c r="M454" s="253"/>
      <c r="N454" s="253"/>
      <c r="O454" s="253"/>
      <c r="P454" s="253"/>
      <c r="Q454" s="253"/>
      <c r="R454" s="253"/>
      <c r="S454" s="253"/>
      <c r="T454" s="282"/>
      <c r="U454" s="282"/>
      <c r="V454" s="282"/>
      <c r="W454" s="282"/>
      <c r="X454" s="282"/>
      <c r="Y454" s="686" t="s">
        <v>568</v>
      </c>
      <c r="Z454" s="686"/>
      <c r="AA454" s="686"/>
      <c r="AB454" s="686"/>
      <c r="AC454" s="686"/>
      <c r="AD454" s="686"/>
      <c r="AE454" s="686"/>
      <c r="AF454" s="885" t="s">
        <v>569</v>
      </c>
      <c r="AG454" s="885"/>
      <c r="AH454" s="885"/>
      <c r="AI454" s="885"/>
      <c r="AJ454" s="885"/>
      <c r="AK454" s="254"/>
      <c r="AL454" s="249"/>
      <c r="AM454" s="249"/>
      <c r="AN454" s="284"/>
      <c r="AO454" s="284"/>
      <c r="AP454" s="284"/>
      <c r="AQ454" s="284"/>
      <c r="AR454" s="284"/>
      <c r="AS454" s="284"/>
      <c r="AT454" s="284"/>
      <c r="AU454" s="284"/>
      <c r="AV454" s="284"/>
      <c r="AW454" s="284"/>
      <c r="AX454" s="284"/>
      <c r="AY454" s="284"/>
      <c r="AZ454" s="284"/>
      <c r="BA454" s="284"/>
      <c r="BB454" s="284"/>
      <c r="BC454" s="284"/>
      <c r="BD454" s="284"/>
      <c r="BE454" s="284"/>
      <c r="BF454" s="284"/>
      <c r="BG454" s="284"/>
      <c r="BH454" s="284"/>
      <c r="BI454" s="284"/>
      <c r="BJ454" s="284"/>
      <c r="BK454" s="284"/>
      <c r="BL454" s="284"/>
      <c r="BM454" s="284"/>
      <c r="BN454" s="252"/>
      <c r="BO454" s="262"/>
      <c r="BP454" s="262"/>
      <c r="BQ454" s="262"/>
      <c r="BR454" s="262"/>
      <c r="BS454" s="262"/>
      <c r="BT454" s="262"/>
      <c r="BU454" s="262"/>
      <c r="BX454" s="252"/>
    </row>
    <row r="455" spans="1:76" s="255" customFormat="1" ht="19.5" customHeight="1">
      <c r="A455" s="249"/>
      <c r="B455" s="253">
        <v>1</v>
      </c>
      <c r="C455" s="295" t="s">
        <v>570</v>
      </c>
      <c r="D455" s="253"/>
      <c r="E455" s="253"/>
      <c r="F455" s="253"/>
      <c r="G455" s="253"/>
      <c r="H455" s="253"/>
      <c r="I455" s="253"/>
      <c r="J455" s="253"/>
      <c r="K455" s="253"/>
      <c r="L455" s="253"/>
      <c r="M455" s="253"/>
      <c r="N455" s="253"/>
      <c r="O455" s="253"/>
      <c r="P455" s="253"/>
      <c r="Q455" s="253"/>
      <c r="R455" s="253"/>
      <c r="S455" s="253"/>
      <c r="T455" s="282"/>
      <c r="U455" s="282"/>
      <c r="V455" s="282"/>
      <c r="W455" s="282"/>
      <c r="X455" s="282"/>
      <c r="Y455" s="282"/>
      <c r="Z455" s="282"/>
      <c r="AA455" s="265"/>
      <c r="AB455" s="387"/>
      <c r="AC455" s="388"/>
      <c r="AD455" s="388"/>
      <c r="AE455" s="388"/>
      <c r="AF455" s="388"/>
      <c r="AG455" s="388"/>
      <c r="AH455" s="388"/>
      <c r="AI455" s="388"/>
      <c r="AJ455" s="388"/>
      <c r="AK455" s="254"/>
      <c r="AL455" s="249"/>
      <c r="AM455" s="249"/>
      <c r="AN455" s="284"/>
      <c r="AO455" s="284"/>
      <c r="AP455" s="284"/>
      <c r="AQ455" s="284"/>
      <c r="AR455" s="284"/>
      <c r="AS455" s="284"/>
      <c r="AT455" s="284"/>
      <c r="AU455" s="284"/>
      <c r="AV455" s="284"/>
      <c r="AW455" s="284"/>
      <c r="AX455" s="284"/>
      <c r="AY455" s="284"/>
      <c r="AZ455" s="284"/>
      <c r="BA455" s="284"/>
      <c r="BB455" s="284"/>
      <c r="BC455" s="284"/>
      <c r="BD455" s="284"/>
      <c r="BE455" s="284"/>
      <c r="BF455" s="284"/>
      <c r="BG455" s="284"/>
      <c r="BH455" s="284"/>
      <c r="BI455" s="284"/>
      <c r="BJ455" s="284"/>
      <c r="BK455" s="284"/>
      <c r="BL455" s="284"/>
      <c r="BM455" s="284"/>
      <c r="BN455" s="252"/>
      <c r="BO455" s="262"/>
      <c r="BP455" s="262"/>
      <c r="BQ455" s="262"/>
      <c r="BR455" s="262"/>
      <c r="BS455" s="262"/>
      <c r="BT455" s="262"/>
      <c r="BU455" s="262"/>
      <c r="BX455" s="252"/>
    </row>
    <row r="456" spans="1:76" s="255" customFormat="1" ht="19.5" customHeight="1">
      <c r="A456" s="249"/>
      <c r="B456" s="253" t="s">
        <v>414</v>
      </c>
      <c r="C456" s="295" t="s">
        <v>154</v>
      </c>
      <c r="D456" s="253"/>
      <c r="E456" s="253"/>
      <c r="F456" s="253"/>
      <c r="G456" s="253"/>
      <c r="H456" s="253"/>
      <c r="I456" s="253"/>
      <c r="J456" s="253"/>
      <c r="K456" s="253"/>
      <c r="L456" s="253"/>
      <c r="M456" s="253"/>
      <c r="N456" s="253"/>
      <c r="O456" s="253"/>
      <c r="P456" s="253"/>
      <c r="Q456" s="253"/>
      <c r="R456" s="253"/>
      <c r="S456" s="253"/>
      <c r="T456" s="282"/>
      <c r="U456" s="282"/>
      <c r="V456" s="282"/>
      <c r="W456" s="282"/>
      <c r="X456" s="282"/>
      <c r="Y456" s="854">
        <v>49805261280</v>
      </c>
      <c r="Z456" s="854"/>
      <c r="AA456" s="854"/>
      <c r="AB456" s="854"/>
      <c r="AC456" s="854"/>
      <c r="AD456" s="854"/>
      <c r="AE456" s="854"/>
      <c r="AF456" s="854">
        <f>+AF457+AF458+AF459</f>
        <v>45115288510</v>
      </c>
      <c r="AG456" s="854"/>
      <c r="AH456" s="854"/>
      <c r="AI456" s="854"/>
      <c r="AJ456" s="854"/>
      <c r="AK456" s="254"/>
      <c r="AL456" s="249"/>
      <c r="AM456" s="249"/>
      <c r="AN456" s="284"/>
      <c r="AO456" s="284"/>
      <c r="AP456" s="284"/>
      <c r="AQ456" s="284"/>
      <c r="AR456" s="284"/>
      <c r="AS456" s="284"/>
      <c r="AT456" s="284"/>
      <c r="AU456" s="284"/>
      <c r="AV456" s="284"/>
      <c r="AW456" s="284"/>
      <c r="AX456" s="284"/>
      <c r="AY456" s="284"/>
      <c r="AZ456" s="284"/>
      <c r="BA456" s="284"/>
      <c r="BB456" s="284"/>
      <c r="BC456" s="284"/>
      <c r="BD456" s="284"/>
      <c r="BE456" s="284"/>
      <c r="BF456" s="284"/>
      <c r="BG456" s="284"/>
      <c r="BH456" s="284"/>
      <c r="BI456" s="284"/>
      <c r="BJ456" s="284"/>
      <c r="BK456" s="284"/>
      <c r="BL456" s="284"/>
      <c r="BM456" s="284"/>
      <c r="BN456" s="252"/>
      <c r="BO456" s="262"/>
      <c r="BP456" s="262"/>
      <c r="BQ456" s="262"/>
      <c r="BR456" s="262"/>
      <c r="BS456" s="262"/>
      <c r="BT456" s="262"/>
      <c r="BU456" s="262"/>
      <c r="BX456" s="252"/>
    </row>
    <row r="457" spans="1:76" s="255" customFormat="1" ht="19.5" customHeight="1">
      <c r="A457" s="249"/>
      <c r="B457" s="253" t="s">
        <v>405</v>
      </c>
      <c r="C457" s="284" t="s">
        <v>571</v>
      </c>
      <c r="D457" s="253"/>
      <c r="E457" s="253"/>
      <c r="F457" s="253"/>
      <c r="G457" s="253"/>
      <c r="H457" s="253"/>
      <c r="I457" s="253"/>
      <c r="J457" s="253"/>
      <c r="K457" s="253"/>
      <c r="L457" s="253"/>
      <c r="M457" s="253"/>
      <c r="N457" s="253"/>
      <c r="O457" s="253"/>
      <c r="P457" s="253"/>
      <c r="Q457" s="253"/>
      <c r="R457" s="253"/>
      <c r="S457" s="253"/>
      <c r="T457" s="282"/>
      <c r="U457" s="282"/>
      <c r="V457" s="282"/>
      <c r="W457" s="282"/>
      <c r="X457" s="282"/>
      <c r="Y457" s="854">
        <v>50791079588</v>
      </c>
      <c r="Z457" s="854"/>
      <c r="AA457" s="854"/>
      <c r="AB457" s="854"/>
      <c r="AC457" s="854"/>
      <c r="AD457" s="854"/>
      <c r="AE457" s="854"/>
      <c r="AF457" s="854">
        <v>45115288510</v>
      </c>
      <c r="AG457" s="854"/>
      <c r="AH457" s="854"/>
      <c r="AI457" s="854"/>
      <c r="AJ457" s="854"/>
      <c r="AK457" s="254"/>
      <c r="AL457" s="249"/>
      <c r="AM457" s="249"/>
      <c r="AN457" s="284"/>
      <c r="AO457" s="284"/>
      <c r="AP457" s="284"/>
      <c r="AQ457" s="284"/>
      <c r="AR457" s="284"/>
      <c r="AS457" s="284"/>
      <c r="AT457" s="284"/>
      <c r="AU457" s="284"/>
      <c r="AV457" s="284"/>
      <c r="AW457" s="284"/>
      <c r="AX457" s="284"/>
      <c r="AY457" s="284"/>
      <c r="AZ457" s="284"/>
      <c r="BA457" s="284"/>
      <c r="BB457" s="284"/>
      <c r="BC457" s="284"/>
      <c r="BD457" s="284"/>
      <c r="BE457" s="284"/>
      <c r="BF457" s="284"/>
      <c r="BG457" s="284"/>
      <c r="BH457" s="284"/>
      <c r="BI457" s="284"/>
      <c r="BJ457" s="284"/>
      <c r="BK457" s="284"/>
      <c r="BL457" s="284"/>
      <c r="BM457" s="284"/>
      <c r="BN457" s="252"/>
      <c r="BO457" s="262"/>
      <c r="BP457" s="262"/>
      <c r="BQ457" s="262"/>
      <c r="BR457" s="262"/>
      <c r="BS457" s="262"/>
      <c r="BT457" s="262"/>
      <c r="BU457" s="262"/>
      <c r="BX457" s="252"/>
    </row>
    <row r="458" spans="1:76" s="255" customFormat="1" ht="19.5" customHeight="1">
      <c r="A458" s="249"/>
      <c r="B458" s="253" t="s">
        <v>405</v>
      </c>
      <c r="C458" s="284" t="s">
        <v>572</v>
      </c>
      <c r="D458" s="253"/>
      <c r="E458" s="253"/>
      <c r="F458" s="253"/>
      <c r="G458" s="253"/>
      <c r="H458" s="253"/>
      <c r="I458" s="253"/>
      <c r="J458" s="253"/>
      <c r="K458" s="253"/>
      <c r="L458" s="253"/>
      <c r="M458" s="253"/>
      <c r="N458" s="253"/>
      <c r="O458" s="253"/>
      <c r="P458" s="253"/>
      <c r="Q458" s="253"/>
      <c r="R458" s="253"/>
      <c r="S458" s="253"/>
      <c r="T458" s="282"/>
      <c r="U458" s="282"/>
      <c r="V458" s="282"/>
      <c r="W458" s="282"/>
      <c r="X458" s="282"/>
      <c r="Y458" s="854"/>
      <c r="Z458" s="854"/>
      <c r="AA458" s="854"/>
      <c r="AB458" s="854"/>
      <c r="AC458" s="854"/>
      <c r="AD458" s="854"/>
      <c r="AE458" s="854"/>
      <c r="AF458" s="854"/>
      <c r="AG458" s="854"/>
      <c r="AH458" s="854"/>
      <c r="AI458" s="854"/>
      <c r="AJ458" s="854"/>
      <c r="AK458" s="254"/>
      <c r="AL458" s="249"/>
      <c r="AM458" s="249"/>
      <c r="AN458" s="284"/>
      <c r="AO458" s="284"/>
      <c r="AP458" s="284"/>
      <c r="AQ458" s="284"/>
      <c r="AR458" s="284"/>
      <c r="AS458" s="284"/>
      <c r="AT458" s="284"/>
      <c r="AU458" s="284"/>
      <c r="AV458" s="284"/>
      <c r="AW458" s="284"/>
      <c r="AX458" s="284"/>
      <c r="AY458" s="284"/>
      <c r="AZ458" s="284"/>
      <c r="BA458" s="284"/>
      <c r="BB458" s="284"/>
      <c r="BC458" s="284"/>
      <c r="BD458" s="284"/>
      <c r="BE458" s="284"/>
      <c r="BF458" s="284"/>
      <c r="BG458" s="284"/>
      <c r="BH458" s="284"/>
      <c r="BI458" s="284"/>
      <c r="BJ458" s="284"/>
      <c r="BK458" s="284"/>
      <c r="BL458" s="284"/>
      <c r="BM458" s="284"/>
      <c r="BN458" s="252"/>
      <c r="BO458" s="262"/>
      <c r="BP458" s="262"/>
      <c r="BQ458" s="262"/>
      <c r="BR458" s="262"/>
      <c r="BS458" s="262"/>
      <c r="BT458" s="262"/>
      <c r="BU458" s="262"/>
      <c r="BX458" s="252"/>
    </row>
    <row r="459" spans="1:76" s="255" customFormat="1" ht="19.5" customHeight="1">
      <c r="A459" s="249"/>
      <c r="B459" s="253" t="s">
        <v>405</v>
      </c>
      <c r="C459" s="284" t="s">
        <v>573</v>
      </c>
      <c r="D459" s="253"/>
      <c r="E459" s="253"/>
      <c r="F459" s="253"/>
      <c r="G459" s="253"/>
      <c r="H459" s="253"/>
      <c r="I459" s="253"/>
      <c r="J459" s="253"/>
      <c r="K459" s="253"/>
      <c r="L459" s="253"/>
      <c r="M459" s="253"/>
      <c r="N459" s="253"/>
      <c r="O459" s="253"/>
      <c r="P459" s="253"/>
      <c r="Q459" s="253"/>
      <c r="R459" s="253"/>
      <c r="S459" s="253"/>
      <c r="T459" s="282"/>
      <c r="U459" s="282"/>
      <c r="V459" s="282"/>
      <c r="W459" s="282"/>
      <c r="X459" s="282"/>
      <c r="Y459" s="854"/>
      <c r="Z459" s="854"/>
      <c r="AA459" s="854"/>
      <c r="AB459" s="854"/>
      <c r="AC459" s="854"/>
      <c r="AD459" s="854"/>
      <c r="AE459" s="854"/>
      <c r="AF459" s="854"/>
      <c r="AG459" s="854"/>
      <c r="AH459" s="854"/>
      <c r="AI459" s="854"/>
      <c r="AJ459" s="854"/>
      <c r="AK459" s="254"/>
      <c r="AL459" s="249"/>
      <c r="AM459" s="249"/>
      <c r="AN459" s="284"/>
      <c r="AO459" s="284"/>
      <c r="AP459" s="284"/>
      <c r="AQ459" s="284"/>
      <c r="AR459" s="284"/>
      <c r="AS459" s="284"/>
      <c r="AT459" s="284"/>
      <c r="AU459" s="284"/>
      <c r="AV459" s="284"/>
      <c r="AW459" s="284"/>
      <c r="AX459" s="284"/>
      <c r="AY459" s="284"/>
      <c r="AZ459" s="284"/>
      <c r="BA459" s="284"/>
      <c r="BB459" s="284"/>
      <c r="BC459" s="284"/>
      <c r="BD459" s="284"/>
      <c r="BE459" s="284"/>
      <c r="BF459" s="284"/>
      <c r="BG459" s="284"/>
      <c r="BH459" s="284"/>
      <c r="BI459" s="284"/>
      <c r="BJ459" s="284"/>
      <c r="BK459" s="284"/>
      <c r="BL459" s="284"/>
      <c r="BM459" s="284"/>
      <c r="BN459" s="252"/>
      <c r="BO459" s="262"/>
      <c r="BP459" s="262"/>
      <c r="BQ459" s="262"/>
      <c r="BR459" s="262"/>
      <c r="BS459" s="262"/>
      <c r="BT459" s="262"/>
      <c r="BU459" s="262"/>
      <c r="BX459" s="252"/>
    </row>
    <row r="460" spans="1:76" s="255" customFormat="1" ht="19.5" customHeight="1">
      <c r="A460" s="249"/>
      <c r="B460" s="253"/>
      <c r="C460" s="736" t="s">
        <v>17</v>
      </c>
      <c r="D460" s="736"/>
      <c r="E460" s="736"/>
      <c r="F460" s="736"/>
      <c r="G460" s="736"/>
      <c r="H460" s="736"/>
      <c r="I460" s="736"/>
      <c r="J460" s="736"/>
      <c r="K460" s="736"/>
      <c r="L460" s="736"/>
      <c r="M460" s="736"/>
      <c r="N460" s="253"/>
      <c r="O460" s="253"/>
      <c r="P460" s="253"/>
      <c r="Q460" s="253"/>
      <c r="R460" s="253"/>
      <c r="S460" s="253"/>
      <c r="T460" s="282"/>
      <c r="U460" s="282"/>
      <c r="V460" s="282"/>
      <c r="W460" s="282"/>
      <c r="X460" s="282"/>
      <c r="Y460" s="854">
        <f>+Y457+Y458+Y459</f>
        <v>50791079588</v>
      </c>
      <c r="Z460" s="854"/>
      <c r="AA460" s="854"/>
      <c r="AB460" s="854"/>
      <c r="AC460" s="854"/>
      <c r="AD460" s="854"/>
      <c r="AE460" s="854"/>
      <c r="AF460" s="854">
        <f>+AF456</f>
        <v>45115288510</v>
      </c>
      <c r="AG460" s="854"/>
      <c r="AH460" s="854"/>
      <c r="AI460" s="854"/>
      <c r="AJ460" s="854"/>
      <c r="AK460" s="254"/>
      <c r="AL460" s="249"/>
      <c r="AM460" s="249"/>
      <c r="AN460" s="284"/>
      <c r="AO460" s="284"/>
      <c r="AP460" s="284"/>
      <c r="AQ460" s="284"/>
      <c r="AR460" s="284"/>
      <c r="AS460" s="284"/>
      <c r="AT460" s="284"/>
      <c r="AU460" s="284"/>
      <c r="AV460" s="284"/>
      <c r="AW460" s="284"/>
      <c r="AX460" s="284"/>
      <c r="AY460" s="284"/>
      <c r="AZ460" s="284"/>
      <c r="BA460" s="284"/>
      <c r="BB460" s="284"/>
      <c r="BC460" s="284"/>
      <c r="BD460" s="284"/>
      <c r="BE460" s="284"/>
      <c r="BF460" s="284"/>
      <c r="BG460" s="284"/>
      <c r="BH460" s="284"/>
      <c r="BI460" s="284"/>
      <c r="BJ460" s="284"/>
      <c r="BK460" s="284"/>
      <c r="BL460" s="284"/>
      <c r="BM460" s="284"/>
      <c r="BN460" s="252"/>
      <c r="BO460" s="262"/>
      <c r="BP460" s="262"/>
      <c r="BQ460" s="262"/>
      <c r="BR460" s="262"/>
      <c r="BS460" s="262"/>
      <c r="BT460" s="262"/>
      <c r="BU460" s="262"/>
      <c r="BX460" s="252"/>
    </row>
    <row r="461" spans="1:76" s="255" customFormat="1" ht="19.5" customHeight="1">
      <c r="A461" s="249"/>
      <c r="B461" s="253">
        <v>2</v>
      </c>
      <c r="C461" s="295" t="s">
        <v>574</v>
      </c>
      <c r="D461" s="253"/>
      <c r="E461" s="253"/>
      <c r="F461" s="253"/>
      <c r="G461" s="253"/>
      <c r="H461" s="253"/>
      <c r="I461" s="253"/>
      <c r="J461" s="253"/>
      <c r="K461" s="253"/>
      <c r="L461" s="253"/>
      <c r="M461" s="253"/>
      <c r="N461" s="253"/>
      <c r="O461" s="253"/>
      <c r="P461" s="253"/>
      <c r="Q461" s="253"/>
      <c r="R461" s="253"/>
      <c r="S461" s="253"/>
      <c r="T461" s="282"/>
      <c r="U461" s="282"/>
      <c r="V461" s="282"/>
      <c r="W461" s="282"/>
      <c r="X461" s="282"/>
      <c r="Y461" s="854"/>
      <c r="Z461" s="854"/>
      <c r="AA461" s="854"/>
      <c r="AB461" s="854"/>
      <c r="AC461" s="854"/>
      <c r="AD461" s="854"/>
      <c r="AE461" s="854"/>
      <c r="AF461" s="854"/>
      <c r="AG461" s="854"/>
      <c r="AH461" s="854"/>
      <c r="AI461" s="854"/>
      <c r="AJ461" s="854"/>
      <c r="AK461" s="254"/>
      <c r="AL461" s="249"/>
      <c r="AM461" s="249"/>
      <c r="AN461" s="284"/>
      <c r="AO461" s="284"/>
      <c r="AP461" s="284"/>
      <c r="AQ461" s="284"/>
      <c r="AR461" s="284"/>
      <c r="AS461" s="284"/>
      <c r="AT461" s="284"/>
      <c r="AU461" s="284"/>
      <c r="AV461" s="284"/>
      <c r="AW461" s="284"/>
      <c r="AX461" s="284"/>
      <c r="AY461" s="284"/>
      <c r="AZ461" s="284"/>
      <c r="BA461" s="284"/>
      <c r="BB461" s="284"/>
      <c r="BC461" s="284"/>
      <c r="BD461" s="284"/>
      <c r="BE461" s="284"/>
      <c r="BF461" s="284"/>
      <c r="BG461" s="284"/>
      <c r="BH461" s="284"/>
      <c r="BI461" s="284"/>
      <c r="BJ461" s="284"/>
      <c r="BK461" s="284"/>
      <c r="BL461" s="284"/>
      <c r="BM461" s="284"/>
      <c r="BN461" s="252"/>
      <c r="BO461" s="262"/>
      <c r="BP461" s="262"/>
      <c r="BQ461" s="262"/>
      <c r="BR461" s="262"/>
      <c r="BS461" s="262"/>
      <c r="BT461" s="262"/>
      <c r="BU461" s="262"/>
      <c r="BX461" s="252"/>
    </row>
    <row r="462" spans="1:76" s="255" customFormat="1" ht="19.5" customHeight="1">
      <c r="A462" s="249"/>
      <c r="B462" s="253" t="s">
        <v>405</v>
      </c>
      <c r="C462" s="284" t="s">
        <v>575</v>
      </c>
      <c r="D462" s="253"/>
      <c r="E462" s="253"/>
      <c r="F462" s="253"/>
      <c r="G462" s="253"/>
      <c r="H462" s="253"/>
      <c r="I462" s="253"/>
      <c r="J462" s="253"/>
      <c r="K462" s="253"/>
      <c r="L462" s="253"/>
      <c r="M462" s="253"/>
      <c r="N462" s="253"/>
      <c r="O462" s="253"/>
      <c r="P462" s="253"/>
      <c r="Q462" s="253"/>
      <c r="R462" s="253"/>
      <c r="S462" s="253"/>
      <c r="T462" s="282"/>
      <c r="U462" s="282"/>
      <c r="V462" s="282"/>
      <c r="W462" s="282"/>
      <c r="X462" s="282"/>
      <c r="Y462" s="854"/>
      <c r="Z462" s="854"/>
      <c r="AA462" s="854"/>
      <c r="AB462" s="854"/>
      <c r="AC462" s="854"/>
      <c r="AD462" s="854"/>
      <c r="AE462" s="854"/>
      <c r="AF462" s="854"/>
      <c r="AG462" s="854"/>
      <c r="AH462" s="854"/>
      <c r="AI462" s="854"/>
      <c r="AJ462" s="854"/>
      <c r="AK462" s="254"/>
      <c r="AL462" s="249"/>
      <c r="AM462" s="249"/>
      <c r="AN462" s="284"/>
      <c r="AO462" s="284"/>
      <c r="AP462" s="284"/>
      <c r="AQ462" s="284"/>
      <c r="AR462" s="284"/>
      <c r="AS462" s="284"/>
      <c r="AT462" s="284"/>
      <c r="AU462" s="284"/>
      <c r="AV462" s="284"/>
      <c r="AW462" s="284"/>
      <c r="AX462" s="284"/>
      <c r="AY462" s="284"/>
      <c r="AZ462" s="284"/>
      <c r="BA462" s="284"/>
      <c r="BB462" s="284"/>
      <c r="BC462" s="284"/>
      <c r="BD462" s="284"/>
      <c r="BE462" s="284"/>
      <c r="BF462" s="284"/>
      <c r="BG462" s="284"/>
      <c r="BH462" s="284"/>
      <c r="BI462" s="284"/>
      <c r="BJ462" s="284"/>
      <c r="BK462" s="284"/>
      <c r="BL462" s="284"/>
      <c r="BM462" s="284"/>
      <c r="BN462" s="252"/>
      <c r="BO462" s="262"/>
      <c r="BP462" s="262"/>
      <c r="BQ462" s="262"/>
      <c r="BR462" s="262"/>
      <c r="BS462" s="262"/>
      <c r="BT462" s="262"/>
      <c r="BU462" s="262"/>
      <c r="BX462" s="252"/>
    </row>
    <row r="463" spans="1:76" s="255" customFormat="1" ht="19.5" customHeight="1">
      <c r="A463" s="249"/>
      <c r="B463" s="253" t="s">
        <v>405</v>
      </c>
      <c r="C463" s="284" t="s">
        <v>155</v>
      </c>
      <c r="D463" s="253"/>
      <c r="E463" s="253"/>
      <c r="F463" s="253"/>
      <c r="G463" s="253"/>
      <c r="H463" s="253"/>
      <c r="I463" s="253"/>
      <c r="J463" s="253"/>
      <c r="K463" s="253"/>
      <c r="L463" s="253"/>
      <c r="M463" s="253"/>
      <c r="N463" s="253"/>
      <c r="O463" s="253"/>
      <c r="P463" s="253"/>
      <c r="Q463" s="253"/>
      <c r="R463" s="253"/>
      <c r="S463" s="253"/>
      <c r="T463" s="282"/>
      <c r="U463" s="282"/>
      <c r="V463" s="282"/>
      <c r="W463" s="282"/>
      <c r="X463" s="282"/>
      <c r="Y463" s="854"/>
      <c r="Z463" s="854"/>
      <c r="AA463" s="854"/>
      <c r="AB463" s="854"/>
      <c r="AC463" s="854"/>
      <c r="AD463" s="854"/>
      <c r="AE463" s="854"/>
      <c r="AF463" s="854"/>
      <c r="AG463" s="854"/>
      <c r="AH463" s="854"/>
      <c r="AI463" s="854"/>
      <c r="AJ463" s="854"/>
      <c r="AK463" s="254"/>
      <c r="AL463" s="249"/>
      <c r="AM463" s="249"/>
      <c r="AN463" s="284"/>
      <c r="AO463" s="284"/>
      <c r="AP463" s="284"/>
      <c r="AQ463" s="284"/>
      <c r="AR463" s="284"/>
      <c r="AS463" s="284"/>
      <c r="AT463" s="284"/>
      <c r="AU463" s="284"/>
      <c r="AV463" s="284"/>
      <c r="AW463" s="284"/>
      <c r="AX463" s="284"/>
      <c r="AY463" s="284"/>
      <c r="AZ463" s="284"/>
      <c r="BA463" s="284"/>
      <c r="BB463" s="284"/>
      <c r="BC463" s="284"/>
      <c r="BD463" s="284"/>
      <c r="BE463" s="284"/>
      <c r="BF463" s="284"/>
      <c r="BG463" s="284"/>
      <c r="BH463" s="284"/>
      <c r="BI463" s="284"/>
      <c r="BJ463" s="284"/>
      <c r="BK463" s="284"/>
      <c r="BL463" s="284"/>
      <c r="BM463" s="284"/>
      <c r="BN463" s="252"/>
      <c r="BO463" s="262"/>
      <c r="BP463" s="262"/>
      <c r="BQ463" s="262"/>
      <c r="BR463" s="262"/>
      <c r="BS463" s="262"/>
      <c r="BT463" s="262"/>
      <c r="BU463" s="262"/>
      <c r="BX463" s="252"/>
    </row>
    <row r="464" spans="1:76" s="255" customFormat="1" ht="19.5" customHeight="1">
      <c r="A464" s="249"/>
      <c r="B464" s="253" t="s">
        <v>405</v>
      </c>
      <c r="C464" s="284" t="s">
        <v>156</v>
      </c>
      <c r="D464" s="253"/>
      <c r="E464" s="253"/>
      <c r="F464" s="253"/>
      <c r="G464" s="253"/>
      <c r="H464" s="253"/>
      <c r="I464" s="253"/>
      <c r="J464" s="253"/>
      <c r="K464" s="253"/>
      <c r="L464" s="253"/>
      <c r="M464" s="253"/>
      <c r="N464" s="253"/>
      <c r="O464" s="253"/>
      <c r="P464" s="253"/>
      <c r="Q464" s="253"/>
      <c r="R464" s="253"/>
      <c r="S464" s="253"/>
      <c r="T464" s="282"/>
      <c r="U464" s="282"/>
      <c r="V464" s="282"/>
      <c r="W464" s="282"/>
      <c r="X464" s="282"/>
      <c r="Y464" s="854"/>
      <c r="Z464" s="854"/>
      <c r="AA464" s="854"/>
      <c r="AB464" s="854"/>
      <c r="AC464" s="854"/>
      <c r="AD464" s="854"/>
      <c r="AE464" s="854"/>
      <c r="AF464" s="854"/>
      <c r="AG464" s="854"/>
      <c r="AH464" s="854"/>
      <c r="AI464" s="854"/>
      <c r="AJ464" s="854"/>
      <c r="AK464" s="254"/>
      <c r="AL464" s="249"/>
      <c r="AM464" s="249"/>
      <c r="AN464" s="284"/>
      <c r="AO464" s="284"/>
      <c r="AP464" s="284"/>
      <c r="AQ464" s="284"/>
      <c r="AR464" s="284"/>
      <c r="AS464" s="284"/>
      <c r="AT464" s="284"/>
      <c r="AU464" s="284"/>
      <c r="AV464" s="284"/>
      <c r="AW464" s="284"/>
      <c r="AX464" s="284"/>
      <c r="AY464" s="284"/>
      <c r="AZ464" s="284"/>
      <c r="BA464" s="284"/>
      <c r="BB464" s="284"/>
      <c r="BC464" s="284"/>
      <c r="BD464" s="284"/>
      <c r="BE464" s="284"/>
      <c r="BF464" s="284"/>
      <c r="BG464" s="284"/>
      <c r="BH464" s="284"/>
      <c r="BI464" s="284"/>
      <c r="BJ464" s="284"/>
      <c r="BK464" s="284"/>
      <c r="BL464" s="284"/>
      <c r="BM464" s="284"/>
      <c r="BN464" s="252"/>
      <c r="BO464" s="262"/>
      <c r="BP464" s="262"/>
      <c r="BQ464" s="262"/>
      <c r="BR464" s="262"/>
      <c r="BS464" s="262"/>
      <c r="BT464" s="262"/>
      <c r="BU464" s="262"/>
      <c r="BX464" s="252"/>
    </row>
    <row r="465" spans="1:76" s="255" customFormat="1" ht="19.5" customHeight="1">
      <c r="A465" s="249"/>
      <c r="B465" s="253"/>
      <c r="C465" s="736" t="s">
        <v>17</v>
      </c>
      <c r="D465" s="736"/>
      <c r="E465" s="736"/>
      <c r="F465" s="736"/>
      <c r="G465" s="736"/>
      <c r="H465" s="736"/>
      <c r="I465" s="736"/>
      <c r="J465" s="736"/>
      <c r="K465" s="736"/>
      <c r="L465" s="253"/>
      <c r="M465" s="253"/>
      <c r="N465" s="253"/>
      <c r="O465" s="253"/>
      <c r="P465" s="253"/>
      <c r="Q465" s="253"/>
      <c r="R465" s="253"/>
      <c r="S465" s="253"/>
      <c r="T465" s="282"/>
      <c r="U465" s="282"/>
      <c r="V465" s="282"/>
      <c r="W465" s="282"/>
      <c r="X465" s="282"/>
      <c r="Y465" s="854">
        <f>+Y462+Y463+Y464</f>
        <v>0</v>
      </c>
      <c r="Z465" s="854"/>
      <c r="AA465" s="854"/>
      <c r="AB465" s="854"/>
      <c r="AC465" s="854"/>
      <c r="AD465" s="854"/>
      <c r="AE465" s="854"/>
      <c r="AF465" s="854">
        <v>0</v>
      </c>
      <c r="AG465" s="854"/>
      <c r="AH465" s="854"/>
      <c r="AI465" s="854"/>
      <c r="AJ465" s="854"/>
      <c r="AK465" s="254"/>
      <c r="AL465" s="249"/>
      <c r="AM465" s="249"/>
      <c r="AN465" s="284"/>
      <c r="AO465" s="284"/>
      <c r="AP465" s="284"/>
      <c r="AQ465" s="284"/>
      <c r="AR465" s="284"/>
      <c r="AS465" s="284"/>
      <c r="AT465" s="284"/>
      <c r="AU465" s="284"/>
      <c r="AV465" s="284"/>
      <c r="AW465" s="284"/>
      <c r="AX465" s="284"/>
      <c r="AY465" s="284"/>
      <c r="AZ465" s="284"/>
      <c r="BA465" s="284"/>
      <c r="BB465" s="284"/>
      <c r="BC465" s="284"/>
      <c r="BD465" s="284"/>
      <c r="BE465" s="284"/>
      <c r="BF465" s="284"/>
      <c r="BG465" s="284"/>
      <c r="BH465" s="284"/>
      <c r="BI465" s="284"/>
      <c r="BJ465" s="284"/>
      <c r="BK465" s="284"/>
      <c r="BL465" s="284"/>
      <c r="BM465" s="284"/>
      <c r="BN465" s="252"/>
      <c r="BO465" s="262"/>
      <c r="BP465" s="262"/>
      <c r="BQ465" s="262"/>
      <c r="BR465" s="262"/>
      <c r="BS465" s="262"/>
      <c r="BT465" s="262"/>
      <c r="BU465" s="262"/>
      <c r="BX465" s="252"/>
    </row>
    <row r="466" spans="1:76" s="255" customFormat="1" ht="19.5" customHeight="1">
      <c r="A466" s="249"/>
      <c r="B466" s="253">
        <v>3</v>
      </c>
      <c r="C466" s="295" t="s">
        <v>576</v>
      </c>
      <c r="D466" s="253"/>
      <c r="E466" s="253"/>
      <c r="F466" s="253"/>
      <c r="G466" s="253"/>
      <c r="H466" s="253"/>
      <c r="I466" s="253"/>
      <c r="J466" s="253"/>
      <c r="K466" s="253"/>
      <c r="L466" s="253"/>
      <c r="M466" s="253"/>
      <c r="N466" s="253"/>
      <c r="O466" s="253"/>
      <c r="P466" s="253"/>
      <c r="Q466" s="253"/>
      <c r="R466" s="253"/>
      <c r="S466" s="253"/>
      <c r="T466" s="282"/>
      <c r="U466" s="282"/>
      <c r="V466" s="282"/>
      <c r="W466" s="282"/>
      <c r="X466" s="282"/>
      <c r="Y466" s="854"/>
      <c r="Z466" s="854"/>
      <c r="AA466" s="854"/>
      <c r="AB466" s="854"/>
      <c r="AC466" s="854"/>
      <c r="AD466" s="854"/>
      <c r="AE466" s="854"/>
      <c r="AF466" s="854"/>
      <c r="AG466" s="854"/>
      <c r="AH466" s="854"/>
      <c r="AI466" s="854"/>
      <c r="AJ466" s="854"/>
      <c r="AK466" s="254"/>
      <c r="AL466" s="249"/>
      <c r="AM466" s="249"/>
      <c r="AN466" s="284"/>
      <c r="AO466" s="284"/>
      <c r="AP466" s="284"/>
      <c r="AQ466" s="284"/>
      <c r="AR466" s="284"/>
      <c r="AS466" s="284"/>
      <c r="AT466" s="284"/>
      <c r="AU466" s="284"/>
      <c r="AV466" s="284"/>
      <c r="AW466" s="284"/>
      <c r="AX466" s="284"/>
      <c r="AY466" s="284"/>
      <c r="AZ466" s="284"/>
      <c r="BA466" s="284"/>
      <c r="BB466" s="284"/>
      <c r="BC466" s="284"/>
      <c r="BD466" s="284"/>
      <c r="BE466" s="284"/>
      <c r="BF466" s="284"/>
      <c r="BG466" s="284"/>
      <c r="BH466" s="284"/>
      <c r="BI466" s="284"/>
      <c r="BJ466" s="284"/>
      <c r="BK466" s="284"/>
      <c r="BL466" s="284"/>
      <c r="BM466" s="284"/>
      <c r="BN466" s="252"/>
      <c r="BO466" s="262"/>
      <c r="BP466" s="262"/>
      <c r="BQ466" s="262"/>
      <c r="BR466" s="262"/>
      <c r="BS466" s="262"/>
      <c r="BT466" s="262"/>
      <c r="BU466" s="262"/>
      <c r="BX466" s="252"/>
    </row>
    <row r="467" spans="1:76" s="255" customFormat="1" ht="19.5" customHeight="1">
      <c r="A467" s="249"/>
      <c r="B467" s="253" t="s">
        <v>405</v>
      </c>
      <c r="C467" s="284" t="s">
        <v>577</v>
      </c>
      <c r="D467" s="253"/>
      <c r="E467" s="253"/>
      <c r="F467" s="253"/>
      <c r="G467" s="253"/>
      <c r="H467" s="253"/>
      <c r="I467" s="253"/>
      <c r="J467" s="253"/>
      <c r="K467" s="253"/>
      <c r="L467" s="253"/>
      <c r="M467" s="253"/>
      <c r="N467" s="253"/>
      <c r="O467" s="253"/>
      <c r="P467" s="253"/>
      <c r="Q467" s="253"/>
      <c r="R467" s="253"/>
      <c r="S467" s="253"/>
      <c r="T467" s="282"/>
      <c r="U467" s="282"/>
      <c r="V467" s="282"/>
      <c r="W467" s="282"/>
      <c r="X467" s="282"/>
      <c r="Y467" s="854"/>
      <c r="Z467" s="854"/>
      <c r="AA467" s="854"/>
      <c r="AB467" s="854"/>
      <c r="AC467" s="854"/>
      <c r="AD467" s="854"/>
      <c r="AE467" s="854"/>
      <c r="AF467" s="854"/>
      <c r="AG467" s="854"/>
      <c r="AH467" s="854"/>
      <c r="AI467" s="854"/>
      <c r="AJ467" s="854"/>
      <c r="AK467" s="254"/>
      <c r="AL467" s="249"/>
      <c r="AM467" s="249"/>
      <c r="AN467" s="284"/>
      <c r="AO467" s="284"/>
      <c r="AP467" s="284"/>
      <c r="AQ467" s="284"/>
      <c r="AR467" s="284"/>
      <c r="AS467" s="284"/>
      <c r="AT467" s="284"/>
      <c r="AU467" s="284"/>
      <c r="AV467" s="284"/>
      <c r="AW467" s="284"/>
      <c r="AX467" s="284"/>
      <c r="AY467" s="284"/>
      <c r="AZ467" s="284"/>
      <c r="BA467" s="284"/>
      <c r="BB467" s="284"/>
      <c r="BC467" s="284"/>
      <c r="BD467" s="284"/>
      <c r="BE467" s="284"/>
      <c r="BF467" s="284"/>
      <c r="BG467" s="284"/>
      <c r="BH467" s="284"/>
      <c r="BI467" s="284"/>
      <c r="BJ467" s="284"/>
      <c r="BK467" s="284"/>
      <c r="BL467" s="284"/>
      <c r="BM467" s="284"/>
      <c r="BN467" s="252"/>
      <c r="BO467" s="262"/>
      <c r="BP467" s="262"/>
      <c r="BQ467" s="262"/>
      <c r="BR467" s="262"/>
      <c r="BS467" s="262"/>
      <c r="BT467" s="262"/>
      <c r="BU467" s="262"/>
      <c r="BX467" s="252"/>
    </row>
    <row r="468" spans="1:76" s="255" customFormat="1" ht="19.5" customHeight="1">
      <c r="A468" s="249"/>
      <c r="B468" s="253" t="s">
        <v>405</v>
      </c>
      <c r="C468" s="284" t="s">
        <v>578</v>
      </c>
      <c r="D468" s="253"/>
      <c r="E468" s="253"/>
      <c r="F468" s="253"/>
      <c r="G468" s="253"/>
      <c r="H468" s="253"/>
      <c r="I468" s="253"/>
      <c r="J468" s="253"/>
      <c r="K468" s="253"/>
      <c r="L468" s="253"/>
      <c r="M468" s="253"/>
      <c r="N468" s="253"/>
      <c r="O468" s="253"/>
      <c r="P468" s="253"/>
      <c r="Q468" s="253"/>
      <c r="R468" s="253"/>
      <c r="S468" s="253"/>
      <c r="T468" s="282"/>
      <c r="U468" s="282"/>
      <c r="V468" s="282"/>
      <c r="W468" s="282"/>
      <c r="X468" s="282"/>
      <c r="Y468" s="701">
        <v>41890343650</v>
      </c>
      <c r="Z468" s="701"/>
      <c r="AA468" s="701"/>
      <c r="AB468" s="701"/>
      <c r="AC468" s="701"/>
      <c r="AD468" s="701"/>
      <c r="AE468" s="701"/>
      <c r="AF468" s="701">
        <v>36081439699</v>
      </c>
      <c r="AG468" s="701"/>
      <c r="AH468" s="701"/>
      <c r="AI468" s="701"/>
      <c r="AJ468" s="701"/>
      <c r="AK468" s="254"/>
      <c r="AL468" s="249"/>
      <c r="AM468" s="249"/>
      <c r="AN468" s="284"/>
      <c r="AO468" s="284"/>
      <c r="AP468" s="284"/>
      <c r="AQ468" s="284"/>
      <c r="AR468" s="284"/>
      <c r="AS468" s="284"/>
      <c r="AT468" s="284"/>
      <c r="AU468" s="284"/>
      <c r="AV468" s="284"/>
      <c r="AW468" s="284"/>
      <c r="AX468" s="284"/>
      <c r="AY468" s="284"/>
      <c r="AZ468" s="284"/>
      <c r="BA468" s="284"/>
      <c r="BB468" s="284"/>
      <c r="BC468" s="284"/>
      <c r="BD468" s="284"/>
      <c r="BE468" s="284"/>
      <c r="BF468" s="284"/>
      <c r="BG468" s="284"/>
      <c r="BH468" s="284"/>
      <c r="BI468" s="284"/>
      <c r="BJ468" s="284"/>
      <c r="BK468" s="284"/>
      <c r="BL468" s="284"/>
      <c r="BM468" s="284"/>
      <c r="BN468" s="252"/>
      <c r="BO468" s="262"/>
      <c r="BP468" s="262"/>
      <c r="BQ468" s="262"/>
      <c r="BR468" s="262"/>
      <c r="BS468" s="262"/>
      <c r="BT468" s="262"/>
      <c r="BU468" s="262"/>
      <c r="BX468" s="252"/>
    </row>
    <row r="469" spans="1:76" s="255" customFormat="1" ht="19.5" customHeight="1">
      <c r="A469" s="249"/>
      <c r="B469" s="253" t="s">
        <v>405</v>
      </c>
      <c r="C469" s="284" t="s">
        <v>579</v>
      </c>
      <c r="D469" s="253"/>
      <c r="E469" s="253"/>
      <c r="F469" s="253"/>
      <c r="G469" s="253"/>
      <c r="H469" s="253"/>
      <c r="I469" s="253"/>
      <c r="J469" s="253"/>
      <c r="K469" s="253"/>
      <c r="L469" s="253"/>
      <c r="M469" s="253"/>
      <c r="N469" s="253"/>
      <c r="O469" s="253"/>
      <c r="P469" s="253"/>
      <c r="Q469" s="253"/>
      <c r="R469" s="253"/>
      <c r="S469" s="253"/>
      <c r="T469" s="282"/>
      <c r="U469" s="282"/>
      <c r="V469" s="282"/>
      <c r="W469" s="282"/>
      <c r="X469" s="282"/>
      <c r="Y469" s="701"/>
      <c r="Z469" s="701"/>
      <c r="AA469" s="701"/>
      <c r="AB469" s="701"/>
      <c r="AC469" s="701"/>
      <c r="AD469" s="701"/>
      <c r="AE469" s="701"/>
      <c r="AF469" s="701"/>
      <c r="AG469" s="701"/>
      <c r="AH469" s="701"/>
      <c r="AI469" s="701"/>
      <c r="AJ469" s="701"/>
      <c r="AK469" s="254"/>
      <c r="AL469" s="249"/>
      <c r="AM469" s="249"/>
      <c r="AN469" s="284"/>
      <c r="AO469" s="284"/>
      <c r="AP469" s="284"/>
      <c r="AQ469" s="284"/>
      <c r="AR469" s="284"/>
      <c r="AS469" s="284"/>
      <c r="AT469" s="284"/>
      <c r="AU469" s="284"/>
      <c r="AV469" s="284"/>
      <c r="AW469" s="284"/>
      <c r="AX469" s="284"/>
      <c r="AY469" s="284"/>
      <c r="AZ469" s="284"/>
      <c r="BA469" s="284"/>
      <c r="BB469" s="284"/>
      <c r="BC469" s="284"/>
      <c r="BD469" s="284"/>
      <c r="BE469" s="284"/>
      <c r="BF469" s="284"/>
      <c r="BG469" s="284"/>
      <c r="BH469" s="284"/>
      <c r="BI469" s="284"/>
      <c r="BJ469" s="284"/>
      <c r="BK469" s="284"/>
      <c r="BL469" s="284"/>
      <c r="BM469" s="284"/>
      <c r="BN469" s="252"/>
      <c r="BO469" s="262"/>
      <c r="BP469" s="262"/>
      <c r="BQ469" s="262"/>
      <c r="BR469" s="262"/>
      <c r="BS469" s="262"/>
      <c r="BT469" s="262"/>
      <c r="BU469" s="262"/>
      <c r="BX469" s="252"/>
    </row>
    <row r="470" spans="1:76" s="255" customFormat="1" ht="19.5" customHeight="1" hidden="1">
      <c r="A470" s="249"/>
      <c r="B470" s="253" t="s">
        <v>405</v>
      </c>
      <c r="C470" s="284" t="s">
        <v>580</v>
      </c>
      <c r="D470" s="253"/>
      <c r="E470" s="253"/>
      <c r="F470" s="253"/>
      <c r="G470" s="253"/>
      <c r="H470" s="253"/>
      <c r="I470" s="253"/>
      <c r="J470" s="253"/>
      <c r="K470" s="253"/>
      <c r="L470" s="253"/>
      <c r="M470" s="253"/>
      <c r="N470" s="253"/>
      <c r="O470" s="253"/>
      <c r="P470" s="253"/>
      <c r="Q470" s="253"/>
      <c r="R470" s="253"/>
      <c r="S470" s="253"/>
      <c r="T470" s="282"/>
      <c r="U470" s="282"/>
      <c r="V470" s="282"/>
      <c r="W470" s="282"/>
      <c r="X470" s="282"/>
      <c r="Y470" s="701"/>
      <c r="Z470" s="701"/>
      <c r="AA470" s="701"/>
      <c r="AB470" s="701"/>
      <c r="AC470" s="701"/>
      <c r="AD470" s="701"/>
      <c r="AE470" s="701"/>
      <c r="AF470" s="701"/>
      <c r="AG470" s="701"/>
      <c r="AH470" s="701"/>
      <c r="AI470" s="701"/>
      <c r="AJ470" s="701"/>
      <c r="AK470" s="254"/>
      <c r="AL470" s="249"/>
      <c r="AM470" s="249"/>
      <c r="AN470" s="284"/>
      <c r="AO470" s="284"/>
      <c r="AP470" s="284"/>
      <c r="AQ470" s="284"/>
      <c r="AR470" s="284"/>
      <c r="AS470" s="284"/>
      <c r="AT470" s="284"/>
      <c r="AU470" s="284"/>
      <c r="AV470" s="284"/>
      <c r="AW470" s="284"/>
      <c r="AX470" s="284"/>
      <c r="AY470" s="284"/>
      <c r="AZ470" s="284"/>
      <c r="BA470" s="284"/>
      <c r="BB470" s="284"/>
      <c r="BC470" s="284"/>
      <c r="BD470" s="284"/>
      <c r="BE470" s="284"/>
      <c r="BF470" s="284"/>
      <c r="BG470" s="284"/>
      <c r="BH470" s="284"/>
      <c r="BI470" s="284"/>
      <c r="BJ470" s="284"/>
      <c r="BK470" s="284"/>
      <c r="BL470" s="284"/>
      <c r="BM470" s="284"/>
      <c r="BN470" s="252"/>
      <c r="BO470" s="262"/>
      <c r="BP470" s="262"/>
      <c r="BQ470" s="262"/>
      <c r="BR470" s="262"/>
      <c r="BS470" s="262"/>
      <c r="BT470" s="262"/>
      <c r="BU470" s="262"/>
      <c r="BX470" s="252"/>
    </row>
    <row r="471" spans="1:76" s="255" customFormat="1" ht="19.5" customHeight="1" hidden="1">
      <c r="A471" s="249"/>
      <c r="B471" s="253" t="s">
        <v>405</v>
      </c>
      <c r="C471" s="284" t="s">
        <v>581</v>
      </c>
      <c r="D471" s="253"/>
      <c r="E471" s="253"/>
      <c r="F471" s="253"/>
      <c r="G471" s="253"/>
      <c r="H471" s="253"/>
      <c r="I471" s="253"/>
      <c r="J471" s="253"/>
      <c r="K471" s="253"/>
      <c r="L471" s="253"/>
      <c r="M471" s="253"/>
      <c r="N471" s="253"/>
      <c r="O471" s="253"/>
      <c r="P471" s="253"/>
      <c r="Q471" s="253"/>
      <c r="R471" s="253"/>
      <c r="S471" s="253"/>
      <c r="T471" s="282"/>
      <c r="U471" s="282"/>
      <c r="V471" s="282"/>
      <c r="W471" s="282"/>
      <c r="X471" s="282"/>
      <c r="Y471" s="701"/>
      <c r="Z471" s="701"/>
      <c r="AA471" s="701"/>
      <c r="AB471" s="701"/>
      <c r="AC471" s="701"/>
      <c r="AD471" s="701"/>
      <c r="AE471" s="701"/>
      <c r="AF471" s="701"/>
      <c r="AG471" s="701"/>
      <c r="AH471" s="701"/>
      <c r="AI471" s="701"/>
      <c r="AJ471" s="701"/>
      <c r="AK471" s="254"/>
      <c r="AL471" s="249"/>
      <c r="AM471" s="249"/>
      <c r="AN471" s="284"/>
      <c r="AO471" s="284"/>
      <c r="AP471" s="284"/>
      <c r="AQ471" s="284"/>
      <c r="AR471" s="284"/>
      <c r="AS471" s="284"/>
      <c r="AT471" s="284"/>
      <c r="AU471" s="284"/>
      <c r="AV471" s="284"/>
      <c r="AW471" s="284"/>
      <c r="AX471" s="284"/>
      <c r="AY471" s="284"/>
      <c r="AZ471" s="284"/>
      <c r="BA471" s="284"/>
      <c r="BB471" s="284"/>
      <c r="BC471" s="284"/>
      <c r="BD471" s="284"/>
      <c r="BE471" s="284"/>
      <c r="BF471" s="284"/>
      <c r="BG471" s="284"/>
      <c r="BH471" s="284"/>
      <c r="BI471" s="284"/>
      <c r="BJ471" s="284"/>
      <c r="BK471" s="284"/>
      <c r="BL471" s="284"/>
      <c r="BM471" s="284"/>
      <c r="BN471" s="252"/>
      <c r="BO471" s="262"/>
      <c r="BP471" s="262"/>
      <c r="BQ471" s="262"/>
      <c r="BR471" s="262"/>
      <c r="BS471" s="262"/>
      <c r="BT471" s="262"/>
      <c r="BU471" s="262"/>
      <c r="BX471" s="252"/>
    </row>
    <row r="472" spans="1:76" s="255" customFormat="1" ht="19.5" customHeight="1" hidden="1">
      <c r="A472" s="249"/>
      <c r="B472" s="253" t="s">
        <v>405</v>
      </c>
      <c r="C472" s="284" t="s">
        <v>582</v>
      </c>
      <c r="D472" s="253"/>
      <c r="E472" s="253"/>
      <c r="F472" s="253"/>
      <c r="G472" s="253"/>
      <c r="H472" s="253"/>
      <c r="I472" s="253"/>
      <c r="J472" s="253"/>
      <c r="K472" s="253"/>
      <c r="L472" s="253"/>
      <c r="M472" s="253"/>
      <c r="N472" s="253"/>
      <c r="O472" s="253"/>
      <c r="P472" s="253"/>
      <c r="Q472" s="253"/>
      <c r="R472" s="253"/>
      <c r="S472" s="253"/>
      <c r="T472" s="282"/>
      <c r="U472" s="282"/>
      <c r="V472" s="282"/>
      <c r="W472" s="282"/>
      <c r="X472" s="282"/>
      <c r="Y472" s="701"/>
      <c r="Z472" s="701"/>
      <c r="AA472" s="701"/>
      <c r="AB472" s="701"/>
      <c r="AC472" s="701"/>
      <c r="AD472" s="701"/>
      <c r="AE472" s="701"/>
      <c r="AF472" s="701"/>
      <c r="AG472" s="701"/>
      <c r="AH472" s="701"/>
      <c r="AI472" s="701"/>
      <c r="AJ472" s="701"/>
      <c r="AK472" s="254"/>
      <c r="AL472" s="249"/>
      <c r="AM472" s="249"/>
      <c r="AN472" s="284"/>
      <c r="AO472" s="284"/>
      <c r="AP472" s="284"/>
      <c r="AQ472" s="284"/>
      <c r="AR472" s="284"/>
      <c r="AS472" s="284"/>
      <c r="AT472" s="284"/>
      <c r="AU472" s="284"/>
      <c r="AV472" s="284"/>
      <c r="AW472" s="284"/>
      <c r="AX472" s="284"/>
      <c r="AY472" s="284"/>
      <c r="AZ472" s="284"/>
      <c r="BA472" s="284"/>
      <c r="BB472" s="284"/>
      <c r="BC472" s="284"/>
      <c r="BD472" s="284"/>
      <c r="BE472" s="284"/>
      <c r="BF472" s="284"/>
      <c r="BG472" s="284"/>
      <c r="BH472" s="284"/>
      <c r="BI472" s="284"/>
      <c r="BJ472" s="284"/>
      <c r="BK472" s="284"/>
      <c r="BL472" s="284"/>
      <c r="BM472" s="284"/>
      <c r="BN472" s="252"/>
      <c r="BO472" s="262"/>
      <c r="BP472" s="262"/>
      <c r="BQ472" s="262"/>
      <c r="BR472" s="262"/>
      <c r="BS472" s="262"/>
      <c r="BT472" s="262"/>
      <c r="BU472" s="262"/>
      <c r="BX472" s="252"/>
    </row>
    <row r="473" spans="1:76" s="255" customFormat="1" ht="19.5" customHeight="1" hidden="1">
      <c r="A473" s="249"/>
      <c r="B473" s="253" t="s">
        <v>405</v>
      </c>
      <c r="C473" s="284" t="s">
        <v>157</v>
      </c>
      <c r="D473" s="253"/>
      <c r="E473" s="253"/>
      <c r="F473" s="253"/>
      <c r="G473" s="253"/>
      <c r="H473" s="253"/>
      <c r="I473" s="253"/>
      <c r="J473" s="253"/>
      <c r="K473" s="253"/>
      <c r="L473" s="253"/>
      <c r="M473" s="253"/>
      <c r="N473" s="253"/>
      <c r="O473" s="253"/>
      <c r="P473" s="253"/>
      <c r="Q473" s="253"/>
      <c r="R473" s="253"/>
      <c r="S473" s="253"/>
      <c r="T473" s="282"/>
      <c r="U473" s="282"/>
      <c r="V473" s="282"/>
      <c r="W473" s="282"/>
      <c r="X473" s="282"/>
      <c r="Y473" s="701"/>
      <c r="Z473" s="701"/>
      <c r="AA473" s="701"/>
      <c r="AB473" s="701"/>
      <c r="AC473" s="701"/>
      <c r="AD473" s="701"/>
      <c r="AE473" s="701"/>
      <c r="AF473" s="701"/>
      <c r="AG473" s="701"/>
      <c r="AH473" s="701"/>
      <c r="AI473" s="701"/>
      <c r="AJ473" s="701"/>
      <c r="AK473" s="254"/>
      <c r="AL473" s="249"/>
      <c r="AM473" s="249"/>
      <c r="AN473" s="284"/>
      <c r="AO473" s="284"/>
      <c r="AP473" s="284"/>
      <c r="AQ473" s="284"/>
      <c r="AR473" s="284"/>
      <c r="AS473" s="284"/>
      <c r="AT473" s="284"/>
      <c r="AU473" s="284"/>
      <c r="AV473" s="284"/>
      <c r="AW473" s="284"/>
      <c r="AX473" s="284"/>
      <c r="AY473" s="284"/>
      <c r="AZ473" s="284"/>
      <c r="BA473" s="284"/>
      <c r="BB473" s="284"/>
      <c r="BC473" s="284"/>
      <c r="BD473" s="284"/>
      <c r="BE473" s="284"/>
      <c r="BF473" s="284"/>
      <c r="BG473" s="284"/>
      <c r="BH473" s="284"/>
      <c r="BI473" s="284"/>
      <c r="BJ473" s="284"/>
      <c r="BK473" s="284"/>
      <c r="BL473" s="284"/>
      <c r="BM473" s="284"/>
      <c r="BN473" s="252"/>
      <c r="BO473" s="262"/>
      <c r="BP473" s="262"/>
      <c r="BQ473" s="262"/>
      <c r="BR473" s="262"/>
      <c r="BS473" s="262"/>
      <c r="BT473" s="262"/>
      <c r="BU473" s="262"/>
      <c r="BX473" s="252"/>
    </row>
    <row r="474" spans="1:76" s="255" customFormat="1" ht="19.5" customHeight="1" hidden="1">
      <c r="A474" s="249"/>
      <c r="B474" s="253" t="s">
        <v>405</v>
      </c>
      <c r="C474" s="284" t="s">
        <v>583</v>
      </c>
      <c r="D474" s="253"/>
      <c r="E474" s="253"/>
      <c r="F474" s="253"/>
      <c r="G474" s="253"/>
      <c r="H474" s="253"/>
      <c r="I474" s="253"/>
      <c r="J474" s="253"/>
      <c r="K474" s="253"/>
      <c r="L474" s="253"/>
      <c r="M474" s="253"/>
      <c r="N474" s="253"/>
      <c r="O474" s="253"/>
      <c r="P474" s="253"/>
      <c r="Q474" s="253"/>
      <c r="R474" s="253"/>
      <c r="S474" s="253"/>
      <c r="T474" s="282"/>
      <c r="U474" s="282"/>
      <c r="V474" s="282"/>
      <c r="W474" s="282"/>
      <c r="X474" s="282"/>
      <c r="Y474" s="701"/>
      <c r="Z474" s="701"/>
      <c r="AA474" s="701"/>
      <c r="AB474" s="701"/>
      <c r="AC474" s="701"/>
      <c r="AD474" s="701"/>
      <c r="AE474" s="701"/>
      <c r="AF474" s="701"/>
      <c r="AG474" s="701"/>
      <c r="AH474" s="701"/>
      <c r="AI474" s="701"/>
      <c r="AJ474" s="701"/>
      <c r="AK474" s="254"/>
      <c r="AL474" s="249"/>
      <c r="AM474" s="249"/>
      <c r="AN474" s="284"/>
      <c r="AO474" s="284"/>
      <c r="AP474" s="284"/>
      <c r="AQ474" s="284"/>
      <c r="AR474" s="284"/>
      <c r="AS474" s="284"/>
      <c r="AT474" s="284"/>
      <c r="AU474" s="284"/>
      <c r="AV474" s="284"/>
      <c r="AW474" s="284"/>
      <c r="AX474" s="284"/>
      <c r="AY474" s="284"/>
      <c r="AZ474" s="284"/>
      <c r="BA474" s="284"/>
      <c r="BB474" s="284"/>
      <c r="BC474" s="284"/>
      <c r="BD474" s="284"/>
      <c r="BE474" s="284"/>
      <c r="BF474" s="284"/>
      <c r="BG474" s="284"/>
      <c r="BH474" s="284"/>
      <c r="BI474" s="284"/>
      <c r="BJ474" s="284"/>
      <c r="BK474" s="284"/>
      <c r="BL474" s="284"/>
      <c r="BM474" s="284"/>
      <c r="BN474" s="252"/>
      <c r="BO474" s="262"/>
      <c r="BP474" s="262"/>
      <c r="BQ474" s="262"/>
      <c r="BR474" s="262"/>
      <c r="BS474" s="262"/>
      <c r="BT474" s="262"/>
      <c r="BU474" s="262"/>
      <c r="BX474" s="252"/>
    </row>
    <row r="475" spans="1:76" s="255" customFormat="1" ht="19.5" customHeight="1">
      <c r="A475" s="249"/>
      <c r="B475" s="253"/>
      <c r="C475" s="736" t="s">
        <v>17</v>
      </c>
      <c r="D475" s="736"/>
      <c r="E475" s="736"/>
      <c r="F475" s="736"/>
      <c r="G475" s="736"/>
      <c r="H475" s="736"/>
      <c r="I475" s="736"/>
      <c r="J475" s="736"/>
      <c r="K475" s="736"/>
      <c r="L475" s="736"/>
      <c r="M475" s="736"/>
      <c r="N475" s="736"/>
      <c r="O475" s="736"/>
      <c r="P475" s="736"/>
      <c r="Q475" s="253"/>
      <c r="R475" s="253"/>
      <c r="S475" s="253"/>
      <c r="T475" s="282"/>
      <c r="U475" s="282"/>
      <c r="V475" s="282"/>
      <c r="W475" s="282"/>
      <c r="X475" s="282"/>
      <c r="Y475" s="881">
        <f>+Y467+Y468+Y469+Y470+Y471+Y472+Y473+Y474</f>
        <v>41890343650</v>
      </c>
      <c r="Z475" s="881"/>
      <c r="AA475" s="881"/>
      <c r="AB475" s="881"/>
      <c r="AC475" s="881"/>
      <c r="AD475" s="881"/>
      <c r="AE475" s="881"/>
      <c r="AF475" s="881">
        <f>+AF467+AF468+AF469</f>
        <v>36081439699</v>
      </c>
      <c r="AG475" s="881"/>
      <c r="AH475" s="881"/>
      <c r="AI475" s="881"/>
      <c r="AJ475" s="881"/>
      <c r="AK475" s="254"/>
      <c r="AL475" s="249"/>
      <c r="AM475" s="249"/>
      <c r="AN475" s="284"/>
      <c r="AO475" s="284"/>
      <c r="AP475" s="284"/>
      <c r="AQ475" s="284"/>
      <c r="AR475" s="284"/>
      <c r="AS475" s="284"/>
      <c r="AT475" s="284"/>
      <c r="AU475" s="284"/>
      <c r="AV475" s="284"/>
      <c r="AW475" s="284"/>
      <c r="AX475" s="284"/>
      <c r="AY475" s="284"/>
      <c r="AZ475" s="284"/>
      <c r="BA475" s="284"/>
      <c r="BB475" s="284"/>
      <c r="BC475" s="284"/>
      <c r="BD475" s="284"/>
      <c r="BE475" s="284"/>
      <c r="BF475" s="284"/>
      <c r="BG475" s="284"/>
      <c r="BH475" s="284"/>
      <c r="BI475" s="284"/>
      <c r="BJ475" s="284"/>
      <c r="BK475" s="284"/>
      <c r="BL475" s="284"/>
      <c r="BM475" s="284"/>
      <c r="BN475" s="252"/>
      <c r="BO475" s="262"/>
      <c r="BP475" s="262"/>
      <c r="BQ475" s="262"/>
      <c r="BR475" s="262"/>
      <c r="BS475" s="262"/>
      <c r="BT475" s="262"/>
      <c r="BU475" s="262"/>
      <c r="BX475" s="252"/>
    </row>
    <row r="476" spans="1:76" s="255" customFormat="1" ht="19.5" customHeight="1">
      <c r="A476" s="249"/>
      <c r="B476" s="253">
        <v>4</v>
      </c>
      <c r="C476" s="295" t="s">
        <v>584</v>
      </c>
      <c r="D476" s="295"/>
      <c r="E476" s="295"/>
      <c r="F476" s="295"/>
      <c r="G476" s="295"/>
      <c r="H476" s="295"/>
      <c r="I476" s="295"/>
      <c r="J476" s="295"/>
      <c r="K476" s="295"/>
      <c r="L476" s="295"/>
      <c r="M476" s="295"/>
      <c r="N476" s="299"/>
      <c r="O476" s="299"/>
      <c r="P476" s="299"/>
      <c r="Q476" s="253"/>
      <c r="R476" s="253"/>
      <c r="S476" s="253"/>
      <c r="T476" s="282"/>
      <c r="U476" s="282"/>
      <c r="V476" s="282"/>
      <c r="W476" s="282"/>
      <c r="X476" s="282"/>
      <c r="Y476" s="881" t="s">
        <v>568</v>
      </c>
      <c r="Z476" s="881"/>
      <c r="AA476" s="881"/>
      <c r="AB476" s="881"/>
      <c r="AC476" s="881"/>
      <c r="AD476" s="881"/>
      <c r="AE476" s="881"/>
      <c r="AF476" s="881" t="s">
        <v>569</v>
      </c>
      <c r="AG476" s="881"/>
      <c r="AH476" s="881"/>
      <c r="AI476" s="881"/>
      <c r="AJ476" s="881"/>
      <c r="AK476" s="254"/>
      <c r="AL476" s="249"/>
      <c r="AM476" s="249"/>
      <c r="AN476" s="284"/>
      <c r="AO476" s="284"/>
      <c r="AP476" s="284"/>
      <c r="AQ476" s="284"/>
      <c r="AR476" s="284"/>
      <c r="AS476" s="284"/>
      <c r="AT476" s="284"/>
      <c r="AU476" s="284"/>
      <c r="AV476" s="284"/>
      <c r="AW476" s="284"/>
      <c r="AX476" s="284"/>
      <c r="AY476" s="284"/>
      <c r="AZ476" s="284"/>
      <c r="BA476" s="284"/>
      <c r="BB476" s="284"/>
      <c r="BC476" s="284"/>
      <c r="BD476" s="284"/>
      <c r="BE476" s="284"/>
      <c r="BF476" s="284"/>
      <c r="BG476" s="284"/>
      <c r="BH476" s="284"/>
      <c r="BI476" s="284"/>
      <c r="BJ476" s="284"/>
      <c r="BK476" s="284"/>
      <c r="BL476" s="284"/>
      <c r="BM476" s="284"/>
      <c r="BN476" s="252"/>
      <c r="BO476" s="262"/>
      <c r="BP476" s="262"/>
      <c r="BQ476" s="262"/>
      <c r="BR476" s="262"/>
      <c r="BS476" s="262"/>
      <c r="BT476" s="262"/>
      <c r="BU476" s="262"/>
      <c r="BX476" s="252"/>
    </row>
    <row r="477" spans="1:76" s="255" customFormat="1" ht="19.5" customHeight="1">
      <c r="A477" s="249"/>
      <c r="B477" s="253" t="s">
        <v>405</v>
      </c>
      <c r="C477" s="862" t="s">
        <v>585</v>
      </c>
      <c r="D477" s="862"/>
      <c r="E477" s="862"/>
      <c r="F477" s="862"/>
      <c r="G477" s="862"/>
      <c r="H477" s="862"/>
      <c r="I477" s="299"/>
      <c r="J477" s="299"/>
      <c r="K477" s="299"/>
      <c r="L477" s="299"/>
      <c r="M477" s="299"/>
      <c r="N477" s="299"/>
      <c r="O477" s="299"/>
      <c r="P477" s="299"/>
      <c r="Q477" s="253"/>
      <c r="R477" s="253"/>
      <c r="S477" s="253"/>
      <c r="T477" s="282"/>
      <c r="U477" s="282"/>
      <c r="V477" s="282"/>
      <c r="W477" s="282"/>
      <c r="X477" s="282"/>
      <c r="Y477" s="701">
        <f>4220440-Y478</f>
        <v>4220440</v>
      </c>
      <c r="Z477" s="701"/>
      <c r="AA477" s="701"/>
      <c r="AB477" s="701"/>
      <c r="AC477" s="701"/>
      <c r="AD477" s="701"/>
      <c r="AE477" s="701"/>
      <c r="AF477" s="701">
        <v>19022692</v>
      </c>
      <c r="AG477" s="701"/>
      <c r="AH477" s="701"/>
      <c r="AI477" s="701"/>
      <c r="AJ477" s="701"/>
      <c r="AK477" s="254"/>
      <c r="AL477" s="249"/>
      <c r="AM477" s="249"/>
      <c r="AN477" s="284"/>
      <c r="AO477" s="284"/>
      <c r="AP477" s="284"/>
      <c r="AQ477" s="284"/>
      <c r="AR477" s="284"/>
      <c r="AS477" s="284"/>
      <c r="AT477" s="284"/>
      <c r="AU477" s="284"/>
      <c r="AV477" s="284"/>
      <c r="AW477" s="284"/>
      <c r="AX477" s="284"/>
      <c r="AY477" s="284"/>
      <c r="AZ477" s="284"/>
      <c r="BA477" s="284"/>
      <c r="BB477" s="284"/>
      <c r="BC477" s="284"/>
      <c r="BD477" s="284"/>
      <c r="BE477" s="284"/>
      <c r="BF477" s="284"/>
      <c r="BG477" s="284"/>
      <c r="BH477" s="284"/>
      <c r="BI477" s="284"/>
      <c r="BJ477" s="284"/>
      <c r="BK477" s="284"/>
      <c r="BL477" s="284"/>
      <c r="BM477" s="284"/>
      <c r="BN477" s="252"/>
      <c r="BO477" s="262"/>
      <c r="BP477" s="262"/>
      <c r="BQ477" s="262"/>
      <c r="BR477" s="262"/>
      <c r="BS477" s="262"/>
      <c r="BT477" s="262"/>
      <c r="BU477" s="262"/>
      <c r="BX477" s="252"/>
    </row>
    <row r="478" spans="1:76" s="255" customFormat="1" ht="19.5" customHeight="1">
      <c r="A478" s="249"/>
      <c r="B478" s="253" t="s">
        <v>405</v>
      </c>
      <c r="C478" s="862" t="s">
        <v>586</v>
      </c>
      <c r="D478" s="862"/>
      <c r="E478" s="862"/>
      <c r="F478" s="862"/>
      <c r="G478" s="862"/>
      <c r="H478" s="862"/>
      <c r="I478" s="862"/>
      <c r="J478" s="862"/>
      <c r="K478" s="862"/>
      <c r="L478" s="862"/>
      <c r="M478" s="299"/>
      <c r="N478" s="299"/>
      <c r="O478" s="299"/>
      <c r="P478" s="299"/>
      <c r="Q478" s="253"/>
      <c r="R478" s="253"/>
      <c r="S478" s="253"/>
      <c r="T478" s="282"/>
      <c r="U478" s="282"/>
      <c r="V478" s="282"/>
      <c r="W478" s="282"/>
      <c r="X478" s="282"/>
      <c r="Y478" s="701"/>
      <c r="Z478" s="701"/>
      <c r="AA478" s="701"/>
      <c r="AB478" s="701"/>
      <c r="AC478" s="701"/>
      <c r="AD478" s="701"/>
      <c r="AE478" s="701"/>
      <c r="AF478" s="701"/>
      <c r="AG478" s="701"/>
      <c r="AH478" s="701"/>
      <c r="AI478" s="701"/>
      <c r="AJ478" s="701"/>
      <c r="AK478" s="254"/>
      <c r="AL478" s="249"/>
      <c r="AM478" s="249"/>
      <c r="AN478" s="284"/>
      <c r="AO478" s="284"/>
      <c r="AP478" s="284"/>
      <c r="AQ478" s="284"/>
      <c r="AR478" s="284"/>
      <c r="AS478" s="284"/>
      <c r="AT478" s="284"/>
      <c r="AU478" s="284"/>
      <c r="AV478" s="284"/>
      <c r="AW478" s="284"/>
      <c r="AX478" s="284"/>
      <c r="AY478" s="284"/>
      <c r="AZ478" s="284"/>
      <c r="BA478" s="284"/>
      <c r="BB478" s="284"/>
      <c r="BC478" s="284"/>
      <c r="BD478" s="284"/>
      <c r="BE478" s="284"/>
      <c r="BF478" s="284"/>
      <c r="BG478" s="284"/>
      <c r="BH478" s="284"/>
      <c r="BI478" s="284"/>
      <c r="BJ478" s="284"/>
      <c r="BK478" s="284"/>
      <c r="BL478" s="284"/>
      <c r="BM478" s="284"/>
      <c r="BN478" s="252"/>
      <c r="BO478" s="262"/>
      <c r="BP478" s="262"/>
      <c r="BQ478" s="262"/>
      <c r="BR478" s="262"/>
      <c r="BS478" s="262"/>
      <c r="BT478" s="262"/>
      <c r="BU478" s="262"/>
      <c r="BX478" s="252"/>
    </row>
    <row r="479" spans="1:76" s="255" customFormat="1" ht="19.5" customHeight="1">
      <c r="A479" s="249"/>
      <c r="B479" s="253" t="s">
        <v>405</v>
      </c>
      <c r="C479" s="862" t="s">
        <v>587</v>
      </c>
      <c r="D479" s="862"/>
      <c r="E479" s="862"/>
      <c r="F479" s="862"/>
      <c r="G479" s="862"/>
      <c r="H479" s="862"/>
      <c r="I479" s="862"/>
      <c r="J479" s="862"/>
      <c r="K479" s="862"/>
      <c r="L479" s="862"/>
      <c r="M479" s="299"/>
      <c r="N479" s="299"/>
      <c r="O479" s="299"/>
      <c r="P479" s="299"/>
      <c r="Q479" s="253"/>
      <c r="R479" s="253"/>
      <c r="S479" s="253"/>
      <c r="T479" s="282"/>
      <c r="U479" s="282"/>
      <c r="V479" s="282"/>
      <c r="W479" s="282"/>
      <c r="X479" s="282"/>
      <c r="Y479" s="701"/>
      <c r="Z479" s="701"/>
      <c r="AA479" s="701"/>
      <c r="AB479" s="701"/>
      <c r="AC479" s="701"/>
      <c r="AD479" s="701"/>
      <c r="AE479" s="701"/>
      <c r="AF479" s="701"/>
      <c r="AG479" s="701"/>
      <c r="AH479" s="701"/>
      <c r="AI479" s="701"/>
      <c r="AJ479" s="701"/>
      <c r="AK479" s="254"/>
      <c r="AL479" s="249"/>
      <c r="AM479" s="249"/>
      <c r="AN479" s="284"/>
      <c r="AO479" s="284"/>
      <c r="AP479" s="284"/>
      <c r="AQ479" s="284"/>
      <c r="AR479" s="284"/>
      <c r="AS479" s="284"/>
      <c r="AT479" s="284"/>
      <c r="AU479" s="284"/>
      <c r="AV479" s="284"/>
      <c r="AW479" s="284"/>
      <c r="AX479" s="284"/>
      <c r="AY479" s="284"/>
      <c r="AZ479" s="284"/>
      <c r="BA479" s="284"/>
      <c r="BB479" s="284"/>
      <c r="BC479" s="284"/>
      <c r="BD479" s="284"/>
      <c r="BE479" s="284"/>
      <c r="BF479" s="284"/>
      <c r="BG479" s="284"/>
      <c r="BH479" s="284"/>
      <c r="BI479" s="284"/>
      <c r="BJ479" s="284"/>
      <c r="BK479" s="284"/>
      <c r="BL479" s="284"/>
      <c r="BM479" s="284"/>
      <c r="BN479" s="252"/>
      <c r="BO479" s="262"/>
      <c r="BP479" s="262"/>
      <c r="BQ479" s="262"/>
      <c r="BR479" s="262"/>
      <c r="BS479" s="262"/>
      <c r="BT479" s="262"/>
      <c r="BU479" s="262"/>
      <c r="BX479" s="252"/>
    </row>
    <row r="480" spans="1:76" s="255" customFormat="1" ht="19.5" customHeight="1">
      <c r="A480" s="249"/>
      <c r="B480" s="253" t="s">
        <v>405</v>
      </c>
      <c r="C480" s="862" t="s">
        <v>158</v>
      </c>
      <c r="D480" s="862"/>
      <c r="E480" s="862"/>
      <c r="F480" s="862"/>
      <c r="G480" s="862"/>
      <c r="H480" s="862"/>
      <c r="I480" s="862"/>
      <c r="J480" s="862"/>
      <c r="K480" s="862"/>
      <c r="L480" s="862"/>
      <c r="M480" s="862"/>
      <c r="N480" s="862"/>
      <c r="O480" s="299"/>
      <c r="P480" s="299"/>
      <c r="Q480" s="253"/>
      <c r="R480" s="253"/>
      <c r="S480" s="253"/>
      <c r="T480" s="282"/>
      <c r="U480" s="282"/>
      <c r="V480" s="282"/>
      <c r="W480" s="282"/>
      <c r="X480" s="282"/>
      <c r="Y480" s="701"/>
      <c r="Z480" s="701"/>
      <c r="AA480" s="701"/>
      <c r="AB480" s="701"/>
      <c r="AC480" s="701"/>
      <c r="AD480" s="701"/>
      <c r="AE480" s="701"/>
      <c r="AF480" s="701"/>
      <c r="AG480" s="701"/>
      <c r="AH480" s="701"/>
      <c r="AI480" s="701"/>
      <c r="AJ480" s="701"/>
      <c r="AK480" s="254"/>
      <c r="AL480" s="249"/>
      <c r="AM480" s="249"/>
      <c r="AN480" s="284"/>
      <c r="AO480" s="284"/>
      <c r="AP480" s="284"/>
      <c r="AQ480" s="284"/>
      <c r="AR480" s="284"/>
      <c r="AS480" s="284"/>
      <c r="AT480" s="284"/>
      <c r="AU480" s="284"/>
      <c r="AV480" s="284"/>
      <c r="AW480" s="284"/>
      <c r="AX480" s="284"/>
      <c r="AY480" s="284"/>
      <c r="AZ480" s="284"/>
      <c r="BA480" s="284"/>
      <c r="BB480" s="284"/>
      <c r="BC480" s="284"/>
      <c r="BD480" s="284"/>
      <c r="BE480" s="284"/>
      <c r="BF480" s="284"/>
      <c r="BG480" s="284"/>
      <c r="BH480" s="284"/>
      <c r="BI480" s="284"/>
      <c r="BJ480" s="284"/>
      <c r="BK480" s="284"/>
      <c r="BL480" s="284"/>
      <c r="BM480" s="284"/>
      <c r="BN480" s="252"/>
      <c r="BO480" s="262"/>
      <c r="BP480" s="262"/>
      <c r="BQ480" s="262"/>
      <c r="BR480" s="262"/>
      <c r="BS480" s="262"/>
      <c r="BT480" s="262"/>
      <c r="BU480" s="262"/>
      <c r="BX480" s="252"/>
    </row>
    <row r="481" spans="1:76" s="255" customFormat="1" ht="19.5" customHeight="1">
      <c r="A481" s="249"/>
      <c r="B481" s="253"/>
      <c r="C481" s="736" t="s">
        <v>17</v>
      </c>
      <c r="D481" s="736"/>
      <c r="E481" s="736"/>
      <c r="F481" s="736"/>
      <c r="G481" s="736"/>
      <c r="H481" s="736"/>
      <c r="I481" s="736"/>
      <c r="J481" s="736"/>
      <c r="K481" s="736"/>
      <c r="L481" s="736"/>
      <c r="M481" s="736"/>
      <c r="N481" s="736"/>
      <c r="O481" s="299"/>
      <c r="P481" s="299"/>
      <c r="Q481" s="253"/>
      <c r="R481" s="253"/>
      <c r="S481" s="253"/>
      <c r="T481" s="282"/>
      <c r="U481" s="282"/>
      <c r="V481" s="282"/>
      <c r="W481" s="282"/>
      <c r="X481" s="282"/>
      <c r="Y481" s="881">
        <f>+Y477+Y478+Y479+Y480</f>
        <v>4220440</v>
      </c>
      <c r="Z481" s="881"/>
      <c r="AA481" s="881"/>
      <c r="AB481" s="881"/>
      <c r="AC481" s="881"/>
      <c r="AD481" s="881"/>
      <c r="AE481" s="881"/>
      <c r="AF481" s="881">
        <f>+AF477+AF478+AF479+AF480</f>
        <v>19022692</v>
      </c>
      <c r="AG481" s="881"/>
      <c r="AH481" s="881"/>
      <c r="AI481" s="881"/>
      <c r="AJ481" s="881"/>
      <c r="AK481" s="254"/>
      <c r="AL481" s="249"/>
      <c r="AM481" s="249"/>
      <c r="AN481" s="284"/>
      <c r="AO481" s="284"/>
      <c r="AP481" s="284"/>
      <c r="AQ481" s="284"/>
      <c r="AR481" s="284"/>
      <c r="AS481" s="284"/>
      <c r="AT481" s="284"/>
      <c r="AU481" s="284"/>
      <c r="AV481" s="284"/>
      <c r="AW481" s="284"/>
      <c r="AX481" s="284"/>
      <c r="AY481" s="284"/>
      <c r="AZ481" s="284"/>
      <c r="BA481" s="284"/>
      <c r="BB481" s="284"/>
      <c r="BC481" s="284"/>
      <c r="BD481" s="284"/>
      <c r="BE481" s="284"/>
      <c r="BF481" s="284"/>
      <c r="BG481" s="284"/>
      <c r="BH481" s="284"/>
      <c r="BI481" s="284"/>
      <c r="BJ481" s="284"/>
      <c r="BK481" s="284"/>
      <c r="BL481" s="284"/>
      <c r="BM481" s="284"/>
      <c r="BN481" s="252"/>
      <c r="BO481" s="262"/>
      <c r="BP481" s="262"/>
      <c r="BQ481" s="262"/>
      <c r="BR481" s="262"/>
      <c r="BS481" s="262"/>
      <c r="BT481" s="262"/>
      <c r="BU481" s="262"/>
      <c r="BX481" s="252"/>
    </row>
    <row r="482" spans="1:76" s="255" customFormat="1" ht="19.5" customHeight="1">
      <c r="A482" s="249"/>
      <c r="B482" s="253">
        <v>5</v>
      </c>
      <c r="C482" s="865" t="s">
        <v>159</v>
      </c>
      <c r="D482" s="865"/>
      <c r="E482" s="865"/>
      <c r="F482" s="865"/>
      <c r="G482" s="865"/>
      <c r="H482" s="865"/>
      <c r="I482" s="865"/>
      <c r="J482" s="865"/>
      <c r="K482" s="865"/>
      <c r="L482" s="865"/>
      <c r="M482" s="865"/>
      <c r="N482" s="865"/>
      <c r="O482" s="299"/>
      <c r="P482" s="299"/>
      <c r="Q482" s="253"/>
      <c r="R482" s="253"/>
      <c r="S482" s="253"/>
      <c r="T482" s="282"/>
      <c r="U482" s="282"/>
      <c r="V482" s="282"/>
      <c r="W482" s="282"/>
      <c r="X482" s="282"/>
      <c r="Y482" s="701"/>
      <c r="Z482" s="701"/>
      <c r="AA482" s="701"/>
      <c r="AB482" s="701"/>
      <c r="AC482" s="701"/>
      <c r="AD482" s="701"/>
      <c r="AE482" s="701"/>
      <c r="AF482" s="701"/>
      <c r="AG482" s="701"/>
      <c r="AH482" s="701"/>
      <c r="AI482" s="701"/>
      <c r="AJ482" s="701"/>
      <c r="AK482" s="254"/>
      <c r="AL482" s="249"/>
      <c r="AM482" s="249"/>
      <c r="AN482" s="284"/>
      <c r="AO482" s="284"/>
      <c r="AP482" s="284"/>
      <c r="AQ482" s="284"/>
      <c r="AR482" s="284"/>
      <c r="AS482" s="284"/>
      <c r="AT482" s="284"/>
      <c r="AU482" s="284"/>
      <c r="AV482" s="284"/>
      <c r="AW482" s="284"/>
      <c r="AX482" s="284"/>
      <c r="AY482" s="284"/>
      <c r="AZ482" s="284"/>
      <c r="BA482" s="284"/>
      <c r="BB482" s="284"/>
      <c r="BC482" s="284"/>
      <c r="BD482" s="284"/>
      <c r="BE482" s="284"/>
      <c r="BF482" s="284"/>
      <c r="BG482" s="284"/>
      <c r="BH482" s="284"/>
      <c r="BI482" s="284"/>
      <c r="BJ482" s="284"/>
      <c r="BK482" s="284"/>
      <c r="BL482" s="284"/>
      <c r="BM482" s="284"/>
      <c r="BN482" s="252"/>
      <c r="BO482" s="262"/>
      <c r="BP482" s="262"/>
      <c r="BQ482" s="262"/>
      <c r="BR482" s="262"/>
      <c r="BS482" s="262"/>
      <c r="BT482" s="262"/>
      <c r="BU482" s="262"/>
      <c r="BX482" s="252"/>
    </row>
    <row r="483" spans="1:76" s="255" customFormat="1" ht="19.5" customHeight="1">
      <c r="A483" s="249"/>
      <c r="B483" s="253" t="s">
        <v>405</v>
      </c>
      <c r="C483" s="862" t="s">
        <v>160</v>
      </c>
      <c r="D483" s="862"/>
      <c r="E483" s="862"/>
      <c r="F483" s="862"/>
      <c r="G483" s="862"/>
      <c r="H483" s="862"/>
      <c r="I483" s="862"/>
      <c r="J483" s="862"/>
      <c r="K483" s="299"/>
      <c r="L483" s="299"/>
      <c r="M483" s="299"/>
      <c r="N483" s="299"/>
      <c r="O483" s="299"/>
      <c r="P483" s="299"/>
      <c r="Q483" s="253"/>
      <c r="R483" s="253"/>
      <c r="S483" s="253"/>
      <c r="T483" s="282"/>
      <c r="U483" s="282"/>
      <c r="V483" s="282"/>
      <c r="W483" s="282"/>
      <c r="X483" s="282"/>
      <c r="Y483" s="701">
        <v>3444678131</v>
      </c>
      <c r="Z483" s="701"/>
      <c r="AA483" s="701"/>
      <c r="AB483" s="701"/>
      <c r="AC483" s="701"/>
      <c r="AD483" s="701"/>
      <c r="AE483" s="701"/>
      <c r="AF483" s="701">
        <v>4336359646</v>
      </c>
      <c r="AG483" s="701"/>
      <c r="AH483" s="701"/>
      <c r="AI483" s="701"/>
      <c r="AJ483" s="701"/>
      <c r="AK483" s="254"/>
      <c r="AL483" s="249"/>
      <c r="AM483" s="249"/>
      <c r="AN483" s="284"/>
      <c r="AO483" s="284"/>
      <c r="AP483" s="284"/>
      <c r="AQ483" s="284"/>
      <c r="AR483" s="284"/>
      <c r="AS483" s="284"/>
      <c r="AT483" s="284"/>
      <c r="AU483" s="284"/>
      <c r="AV483" s="284"/>
      <c r="AW483" s="284"/>
      <c r="AX483" s="284"/>
      <c r="AY483" s="284"/>
      <c r="AZ483" s="284"/>
      <c r="BA483" s="284"/>
      <c r="BB483" s="284"/>
      <c r="BC483" s="284"/>
      <c r="BD483" s="284"/>
      <c r="BE483" s="284"/>
      <c r="BF483" s="284"/>
      <c r="BG483" s="284"/>
      <c r="BH483" s="284"/>
      <c r="BI483" s="284"/>
      <c r="BJ483" s="284"/>
      <c r="BK483" s="284"/>
      <c r="BL483" s="284"/>
      <c r="BM483" s="284"/>
      <c r="BN483" s="252"/>
      <c r="BO483" s="262"/>
      <c r="BP483" s="262"/>
      <c r="BQ483" s="262"/>
      <c r="BR483" s="262"/>
      <c r="BS483" s="262"/>
      <c r="BT483" s="262"/>
      <c r="BU483" s="262"/>
      <c r="BX483" s="252"/>
    </row>
    <row r="484" spans="1:76" s="255" customFormat="1" ht="19.5" customHeight="1">
      <c r="A484" s="249"/>
      <c r="B484" s="253" t="s">
        <v>405</v>
      </c>
      <c r="C484" s="862" t="s">
        <v>588</v>
      </c>
      <c r="D484" s="862"/>
      <c r="E484" s="862"/>
      <c r="F484" s="862"/>
      <c r="G484" s="862"/>
      <c r="H484" s="862"/>
      <c r="I484" s="862"/>
      <c r="J484" s="862"/>
      <c r="K484" s="299"/>
      <c r="L484" s="299"/>
      <c r="M484" s="299"/>
      <c r="N484" s="299"/>
      <c r="O484" s="299"/>
      <c r="P484" s="299"/>
      <c r="Q484" s="253"/>
      <c r="R484" s="253"/>
      <c r="S484" s="253"/>
      <c r="T484" s="282"/>
      <c r="U484" s="282"/>
      <c r="V484" s="282"/>
      <c r="W484" s="282"/>
      <c r="X484" s="282"/>
      <c r="Y484" s="701"/>
      <c r="Z484" s="701"/>
      <c r="AA484" s="701"/>
      <c r="AB484" s="701"/>
      <c r="AC484" s="701"/>
      <c r="AD484" s="701"/>
      <c r="AE484" s="701"/>
      <c r="AF484" s="701"/>
      <c r="AG484" s="701"/>
      <c r="AH484" s="701"/>
      <c r="AI484" s="701"/>
      <c r="AJ484" s="701"/>
      <c r="AK484" s="254"/>
      <c r="AL484" s="249"/>
      <c r="AM484" s="249"/>
      <c r="AN484" s="284"/>
      <c r="AO484" s="284"/>
      <c r="AP484" s="284"/>
      <c r="AQ484" s="284"/>
      <c r="AR484" s="284"/>
      <c r="AS484" s="284"/>
      <c r="AT484" s="284"/>
      <c r="AU484" s="284"/>
      <c r="AV484" s="284"/>
      <c r="AW484" s="284"/>
      <c r="AX484" s="284"/>
      <c r="AY484" s="284"/>
      <c r="AZ484" s="284"/>
      <c r="BA484" s="284"/>
      <c r="BB484" s="284"/>
      <c r="BC484" s="284"/>
      <c r="BD484" s="284"/>
      <c r="BE484" s="284"/>
      <c r="BF484" s="284"/>
      <c r="BG484" s="284"/>
      <c r="BH484" s="284"/>
      <c r="BI484" s="284"/>
      <c r="BJ484" s="284"/>
      <c r="BK484" s="284"/>
      <c r="BL484" s="284"/>
      <c r="BM484" s="284"/>
      <c r="BN484" s="252"/>
      <c r="BO484" s="262"/>
      <c r="BP484" s="262"/>
      <c r="BQ484" s="262"/>
      <c r="BR484" s="262"/>
      <c r="BS484" s="262"/>
      <c r="BT484" s="262"/>
      <c r="BU484" s="262"/>
      <c r="BX484" s="252"/>
    </row>
    <row r="485" spans="1:76" s="255" customFormat="1" ht="19.5" customHeight="1">
      <c r="A485" s="249"/>
      <c r="B485" s="253" t="s">
        <v>405</v>
      </c>
      <c r="C485" s="862" t="s">
        <v>161</v>
      </c>
      <c r="D485" s="862"/>
      <c r="E485" s="862"/>
      <c r="F485" s="862"/>
      <c r="G485" s="862"/>
      <c r="H485" s="862"/>
      <c r="I485" s="862"/>
      <c r="J485" s="862"/>
      <c r="K485" s="862"/>
      <c r="L485" s="862"/>
      <c r="M485" s="299"/>
      <c r="N485" s="299"/>
      <c r="O485" s="299"/>
      <c r="P485" s="299"/>
      <c r="Q485" s="253"/>
      <c r="R485" s="253"/>
      <c r="S485" s="253"/>
      <c r="T485" s="282"/>
      <c r="U485" s="282"/>
      <c r="V485" s="282"/>
      <c r="W485" s="282"/>
      <c r="X485" s="282"/>
      <c r="Y485" s="701"/>
      <c r="Z485" s="701"/>
      <c r="AA485" s="701"/>
      <c r="AB485" s="701"/>
      <c r="AC485" s="701"/>
      <c r="AD485" s="701"/>
      <c r="AE485" s="701"/>
      <c r="AF485" s="701"/>
      <c r="AG485" s="701"/>
      <c r="AH485" s="701"/>
      <c r="AI485" s="701"/>
      <c r="AJ485" s="701"/>
      <c r="AK485" s="254"/>
      <c r="AL485" s="249"/>
      <c r="AM485" s="249"/>
      <c r="AN485" s="284"/>
      <c r="AO485" s="284"/>
      <c r="AP485" s="284"/>
      <c r="AQ485" s="284"/>
      <c r="AR485" s="284"/>
      <c r="AS485" s="284"/>
      <c r="AT485" s="284"/>
      <c r="AU485" s="284"/>
      <c r="AV485" s="284"/>
      <c r="AW485" s="284"/>
      <c r="AX485" s="284"/>
      <c r="AY485" s="284"/>
      <c r="AZ485" s="284"/>
      <c r="BA485" s="284"/>
      <c r="BB485" s="284"/>
      <c r="BC485" s="284"/>
      <c r="BD485" s="284"/>
      <c r="BE485" s="284"/>
      <c r="BF485" s="284"/>
      <c r="BG485" s="284"/>
      <c r="BH485" s="284"/>
      <c r="BI485" s="284"/>
      <c r="BJ485" s="284"/>
      <c r="BK485" s="284"/>
      <c r="BL485" s="284"/>
      <c r="BM485" s="284"/>
      <c r="BN485" s="252"/>
      <c r="BO485" s="262"/>
      <c r="BP485" s="262"/>
      <c r="BQ485" s="262"/>
      <c r="BR485" s="262"/>
      <c r="BS485" s="262"/>
      <c r="BT485" s="262"/>
      <c r="BU485" s="262"/>
      <c r="BX485" s="252"/>
    </row>
    <row r="486" spans="1:76" s="255" customFormat="1" ht="19.5" customHeight="1">
      <c r="A486" s="249"/>
      <c r="B486" s="253" t="s">
        <v>405</v>
      </c>
      <c r="C486" s="862" t="s">
        <v>589</v>
      </c>
      <c r="D486" s="862"/>
      <c r="E486" s="862"/>
      <c r="F486" s="862"/>
      <c r="G486" s="862"/>
      <c r="H486" s="862"/>
      <c r="I486" s="862"/>
      <c r="J486" s="862"/>
      <c r="K486" s="862"/>
      <c r="L486" s="862"/>
      <c r="M486" s="862"/>
      <c r="N486" s="862"/>
      <c r="O486" s="299"/>
      <c r="P486" s="299"/>
      <c r="Q486" s="253"/>
      <c r="R486" s="253"/>
      <c r="S486" s="253"/>
      <c r="T486" s="282"/>
      <c r="U486" s="282"/>
      <c r="V486" s="282"/>
      <c r="W486" s="282"/>
      <c r="X486" s="282"/>
      <c r="Y486" s="701"/>
      <c r="Z486" s="701"/>
      <c r="AA486" s="701"/>
      <c r="AB486" s="701"/>
      <c r="AC486" s="701"/>
      <c r="AD486" s="701"/>
      <c r="AE486" s="701"/>
      <c r="AF486" s="701"/>
      <c r="AG486" s="701"/>
      <c r="AH486" s="701"/>
      <c r="AI486" s="701"/>
      <c r="AJ486" s="701"/>
      <c r="AK486" s="254"/>
      <c r="AL486" s="249"/>
      <c r="AM486" s="249"/>
      <c r="AN486" s="284"/>
      <c r="AO486" s="284"/>
      <c r="AP486" s="284"/>
      <c r="AQ486" s="284"/>
      <c r="AR486" s="284"/>
      <c r="AS486" s="284"/>
      <c r="AT486" s="284"/>
      <c r="AU486" s="284"/>
      <c r="AV486" s="284"/>
      <c r="AW486" s="284"/>
      <c r="AX486" s="284"/>
      <c r="AY486" s="284"/>
      <c r="AZ486" s="284"/>
      <c r="BA486" s="284"/>
      <c r="BB486" s="284"/>
      <c r="BC486" s="284"/>
      <c r="BD486" s="284"/>
      <c r="BE486" s="284"/>
      <c r="BF486" s="284"/>
      <c r="BG486" s="284"/>
      <c r="BH486" s="284"/>
      <c r="BI486" s="284"/>
      <c r="BJ486" s="284"/>
      <c r="BK486" s="284"/>
      <c r="BL486" s="284"/>
      <c r="BM486" s="284"/>
      <c r="BN486" s="252"/>
      <c r="BO486" s="262"/>
      <c r="BP486" s="262"/>
      <c r="BQ486" s="262"/>
      <c r="BR486" s="262"/>
      <c r="BS486" s="262"/>
      <c r="BT486" s="262"/>
      <c r="BU486" s="262"/>
      <c r="BX486" s="252"/>
    </row>
    <row r="487" spans="1:76" s="255" customFormat="1" ht="19.5" customHeight="1">
      <c r="A487" s="249"/>
      <c r="B487" s="253"/>
      <c r="C487" s="736" t="s">
        <v>17</v>
      </c>
      <c r="D487" s="736"/>
      <c r="E487" s="736"/>
      <c r="F487" s="736"/>
      <c r="G487" s="736"/>
      <c r="H487" s="736"/>
      <c r="I487" s="736"/>
      <c r="J487" s="736"/>
      <c r="K487" s="736"/>
      <c r="L487" s="736"/>
      <c r="M487" s="736"/>
      <c r="N487" s="299"/>
      <c r="O487" s="299"/>
      <c r="P487" s="299"/>
      <c r="Q487" s="253"/>
      <c r="R487" s="253"/>
      <c r="S487" s="253"/>
      <c r="T487" s="282"/>
      <c r="U487" s="282"/>
      <c r="V487" s="282"/>
      <c r="W487" s="282"/>
      <c r="X487" s="282"/>
      <c r="Y487" s="881">
        <f>+Y483+Y484+Y485+Y486</f>
        <v>3444678131</v>
      </c>
      <c r="Z487" s="881"/>
      <c r="AA487" s="881"/>
      <c r="AB487" s="881"/>
      <c r="AC487" s="881"/>
      <c r="AD487" s="881"/>
      <c r="AE487" s="881"/>
      <c r="AF487" s="881">
        <f>+AF483+AF484+AF485+AF486</f>
        <v>4336359646</v>
      </c>
      <c r="AG487" s="881"/>
      <c r="AH487" s="881"/>
      <c r="AI487" s="881"/>
      <c r="AJ487" s="881"/>
      <c r="AK487" s="254"/>
      <c r="AL487" s="249"/>
      <c r="AM487" s="249"/>
      <c r="AN487" s="284"/>
      <c r="AO487" s="284"/>
      <c r="AP487" s="284"/>
      <c r="AQ487" s="284"/>
      <c r="AR487" s="284"/>
      <c r="AS487" s="284"/>
      <c r="AT487" s="284"/>
      <c r="AU487" s="284"/>
      <c r="AV487" s="284"/>
      <c r="AW487" s="284"/>
      <c r="AX487" s="284"/>
      <c r="AY487" s="284"/>
      <c r="AZ487" s="284"/>
      <c r="BA487" s="284"/>
      <c r="BB487" s="284"/>
      <c r="BC487" s="284"/>
      <c r="BD487" s="284"/>
      <c r="BE487" s="284"/>
      <c r="BF487" s="284"/>
      <c r="BG487" s="284"/>
      <c r="BH487" s="284"/>
      <c r="BI487" s="284"/>
      <c r="BJ487" s="284"/>
      <c r="BK487" s="284"/>
      <c r="BL487" s="284"/>
      <c r="BM487" s="284"/>
      <c r="BN487" s="252"/>
      <c r="BO487" s="262"/>
      <c r="BP487" s="262"/>
      <c r="BQ487" s="262"/>
      <c r="BR487" s="262"/>
      <c r="BS487" s="262"/>
      <c r="BT487" s="262"/>
      <c r="BU487" s="262"/>
      <c r="BX487" s="252"/>
    </row>
    <row r="488" spans="1:76" s="255" customFormat="1" ht="19.5" customHeight="1">
      <c r="A488" s="249"/>
      <c r="B488" s="253">
        <v>6</v>
      </c>
      <c r="C488" s="865" t="s">
        <v>590</v>
      </c>
      <c r="D488" s="865"/>
      <c r="E488" s="865"/>
      <c r="F488" s="865"/>
      <c r="G488" s="865"/>
      <c r="H488" s="865"/>
      <c r="I488" s="865"/>
      <c r="J488" s="865"/>
      <c r="K488" s="865"/>
      <c r="L488" s="865"/>
      <c r="M488" s="865"/>
      <c r="N488" s="299"/>
      <c r="O488" s="299"/>
      <c r="P488" s="299"/>
      <c r="Q488" s="253"/>
      <c r="R488" s="253"/>
      <c r="S488" s="253"/>
      <c r="T488" s="282"/>
      <c r="U488" s="282"/>
      <c r="V488" s="282"/>
      <c r="W488" s="282"/>
      <c r="X488" s="282"/>
      <c r="Y488" s="701"/>
      <c r="Z488" s="701"/>
      <c r="AA488" s="701"/>
      <c r="AB488" s="701"/>
      <c r="AC488" s="701"/>
      <c r="AD488" s="701"/>
      <c r="AE488" s="701"/>
      <c r="AF488" s="701"/>
      <c r="AG488" s="701"/>
      <c r="AH488" s="701"/>
      <c r="AI488" s="701"/>
      <c r="AJ488" s="701"/>
      <c r="AK488" s="254"/>
      <c r="AL488" s="249"/>
      <c r="AM488" s="249"/>
      <c r="AN488" s="284"/>
      <c r="AO488" s="284"/>
      <c r="AP488" s="284"/>
      <c r="AQ488" s="284"/>
      <c r="AR488" s="284"/>
      <c r="AS488" s="284"/>
      <c r="AT488" s="284"/>
      <c r="AU488" s="284"/>
      <c r="AV488" s="284"/>
      <c r="AW488" s="284"/>
      <c r="AX488" s="284"/>
      <c r="AY488" s="284"/>
      <c r="AZ488" s="284"/>
      <c r="BA488" s="284"/>
      <c r="BB488" s="284"/>
      <c r="BC488" s="284"/>
      <c r="BD488" s="284"/>
      <c r="BE488" s="284"/>
      <c r="BF488" s="284"/>
      <c r="BG488" s="284"/>
      <c r="BH488" s="284"/>
      <c r="BI488" s="284"/>
      <c r="BJ488" s="284"/>
      <c r="BK488" s="284"/>
      <c r="BL488" s="284"/>
      <c r="BM488" s="284"/>
      <c r="BN488" s="252"/>
      <c r="BO488" s="262"/>
      <c r="BP488" s="262"/>
      <c r="BQ488" s="262"/>
      <c r="BR488" s="262"/>
      <c r="BS488" s="262"/>
      <c r="BT488" s="262"/>
      <c r="BU488" s="262"/>
      <c r="BX488" s="252"/>
    </row>
    <row r="489" spans="1:76" s="255" customFormat="1" ht="19.5" customHeight="1">
      <c r="A489" s="249"/>
      <c r="B489" s="253" t="s">
        <v>405</v>
      </c>
      <c r="C489" s="862" t="s">
        <v>591</v>
      </c>
      <c r="D489" s="862"/>
      <c r="E489" s="862"/>
      <c r="F489" s="862"/>
      <c r="G489" s="862"/>
      <c r="H489" s="862"/>
      <c r="I489" s="862"/>
      <c r="J489" s="862"/>
      <c r="K489" s="862"/>
      <c r="L489" s="862"/>
      <c r="M489" s="862"/>
      <c r="N489" s="299"/>
      <c r="O489" s="299"/>
      <c r="P489" s="299"/>
      <c r="Q489" s="253"/>
      <c r="R489" s="253"/>
      <c r="S489" s="253"/>
      <c r="T489" s="282"/>
      <c r="U489" s="282"/>
      <c r="V489" s="282"/>
      <c r="W489" s="282"/>
      <c r="X489" s="282"/>
      <c r="Y489" s="701"/>
      <c r="Z489" s="701"/>
      <c r="AA489" s="701"/>
      <c r="AB489" s="701"/>
      <c r="AC489" s="701"/>
      <c r="AD489" s="701"/>
      <c r="AE489" s="701"/>
      <c r="AF489" s="701"/>
      <c r="AG489" s="701"/>
      <c r="AH489" s="701"/>
      <c r="AI489" s="701"/>
      <c r="AJ489" s="701"/>
      <c r="AK489" s="254"/>
      <c r="AL489" s="249"/>
      <c r="AM489" s="249"/>
      <c r="AN489" s="284"/>
      <c r="AO489" s="284"/>
      <c r="AP489" s="284"/>
      <c r="AQ489" s="284"/>
      <c r="AR489" s="284"/>
      <c r="AS489" s="284"/>
      <c r="AT489" s="284"/>
      <c r="AU489" s="284"/>
      <c r="AV489" s="284"/>
      <c r="AW489" s="284"/>
      <c r="AX489" s="284"/>
      <c r="AY489" s="284"/>
      <c r="AZ489" s="284"/>
      <c r="BA489" s="284"/>
      <c r="BB489" s="284"/>
      <c r="BC489" s="284"/>
      <c r="BD489" s="284"/>
      <c r="BE489" s="284"/>
      <c r="BF489" s="284"/>
      <c r="BG489" s="284"/>
      <c r="BH489" s="284"/>
      <c r="BI489" s="284"/>
      <c r="BJ489" s="284"/>
      <c r="BK489" s="284"/>
      <c r="BL489" s="284"/>
      <c r="BM489" s="284"/>
      <c r="BN489" s="252"/>
      <c r="BO489" s="262"/>
      <c r="BP489" s="262"/>
      <c r="BQ489" s="262"/>
      <c r="BR489" s="262"/>
      <c r="BS489" s="262"/>
      <c r="BT489" s="262"/>
      <c r="BU489" s="262"/>
      <c r="BX489" s="252"/>
    </row>
    <row r="490" spans="1:76" s="255" customFormat="1" ht="19.5" customHeight="1">
      <c r="A490" s="249"/>
      <c r="B490" s="253" t="s">
        <v>405</v>
      </c>
      <c r="C490" s="862" t="s">
        <v>592</v>
      </c>
      <c r="D490" s="862"/>
      <c r="E490" s="862"/>
      <c r="F490" s="862"/>
      <c r="G490" s="862"/>
      <c r="H490" s="862"/>
      <c r="I490" s="862"/>
      <c r="J490" s="862"/>
      <c r="K490" s="862"/>
      <c r="L490" s="862"/>
      <c r="M490" s="862"/>
      <c r="N490" s="299"/>
      <c r="O490" s="299"/>
      <c r="P490" s="299"/>
      <c r="Q490" s="253"/>
      <c r="R490" s="253"/>
      <c r="S490" s="253"/>
      <c r="T490" s="282"/>
      <c r="U490" s="282"/>
      <c r="V490" s="282"/>
      <c r="W490" s="282"/>
      <c r="X490" s="282"/>
      <c r="Y490" s="701">
        <v>4838700</v>
      </c>
      <c r="Z490" s="701"/>
      <c r="AA490" s="701"/>
      <c r="AB490" s="701"/>
      <c r="AC490" s="701"/>
      <c r="AD490" s="701"/>
      <c r="AE490" s="701"/>
      <c r="AF490" s="701">
        <v>16555600</v>
      </c>
      <c r="AG490" s="701"/>
      <c r="AH490" s="701"/>
      <c r="AI490" s="701"/>
      <c r="AJ490" s="701"/>
      <c r="AK490" s="254"/>
      <c r="AL490" s="249"/>
      <c r="AM490" s="249"/>
      <c r="AN490" s="284"/>
      <c r="AO490" s="284"/>
      <c r="AP490" s="284"/>
      <c r="AQ490" s="284"/>
      <c r="AR490" s="284"/>
      <c r="AS490" s="284"/>
      <c r="AT490" s="284"/>
      <c r="AU490" s="284"/>
      <c r="AV490" s="284"/>
      <c r="AW490" s="284"/>
      <c r="AX490" s="284"/>
      <c r="AY490" s="284"/>
      <c r="AZ490" s="284"/>
      <c r="BA490" s="284"/>
      <c r="BB490" s="284"/>
      <c r="BC490" s="284"/>
      <c r="BD490" s="284"/>
      <c r="BE490" s="284"/>
      <c r="BF490" s="284"/>
      <c r="BG490" s="284"/>
      <c r="BH490" s="284"/>
      <c r="BI490" s="284"/>
      <c r="BJ490" s="284"/>
      <c r="BK490" s="284"/>
      <c r="BL490" s="284"/>
      <c r="BM490" s="284"/>
      <c r="BN490" s="252"/>
      <c r="BO490" s="262"/>
      <c r="BP490" s="262"/>
      <c r="BQ490" s="262"/>
      <c r="BR490" s="262"/>
      <c r="BS490" s="262"/>
      <c r="BT490" s="262"/>
      <c r="BU490" s="262"/>
      <c r="BX490" s="252"/>
    </row>
    <row r="491" spans="1:76" s="255" customFormat="1" ht="19.5" customHeight="1">
      <c r="A491" s="249"/>
      <c r="B491" s="253" t="s">
        <v>405</v>
      </c>
      <c r="C491" s="862" t="s">
        <v>593</v>
      </c>
      <c r="D491" s="862"/>
      <c r="E491" s="862"/>
      <c r="F491" s="862"/>
      <c r="G491" s="862"/>
      <c r="H491" s="862"/>
      <c r="I491" s="862"/>
      <c r="J491" s="862"/>
      <c r="K491" s="862"/>
      <c r="L491" s="862"/>
      <c r="M491" s="862"/>
      <c r="N491" s="299"/>
      <c r="O491" s="299"/>
      <c r="P491" s="299"/>
      <c r="Q491" s="253"/>
      <c r="R491" s="253"/>
      <c r="S491" s="253"/>
      <c r="T491" s="282"/>
      <c r="U491" s="282"/>
      <c r="V491" s="282"/>
      <c r="W491" s="282"/>
      <c r="X491" s="282"/>
      <c r="Y491" s="701"/>
      <c r="Z491" s="701"/>
      <c r="AA491" s="701"/>
      <c r="AB491" s="701"/>
      <c r="AC491" s="701"/>
      <c r="AD491" s="701"/>
      <c r="AE491" s="701"/>
      <c r="AF491" s="701"/>
      <c r="AG491" s="701"/>
      <c r="AH491" s="701"/>
      <c r="AI491" s="701"/>
      <c r="AJ491" s="701"/>
      <c r="AK491" s="254"/>
      <c r="AL491" s="249"/>
      <c r="AM491" s="249"/>
      <c r="AN491" s="284"/>
      <c r="AO491" s="284"/>
      <c r="AP491" s="284"/>
      <c r="AQ491" s="284"/>
      <c r="AR491" s="284"/>
      <c r="AS491" s="284"/>
      <c r="AT491" s="284"/>
      <c r="AU491" s="284"/>
      <c r="AV491" s="284"/>
      <c r="AW491" s="284"/>
      <c r="AX491" s="284"/>
      <c r="AY491" s="284"/>
      <c r="AZ491" s="284"/>
      <c r="BA491" s="284"/>
      <c r="BB491" s="284"/>
      <c r="BC491" s="284"/>
      <c r="BD491" s="284"/>
      <c r="BE491" s="284"/>
      <c r="BF491" s="284"/>
      <c r="BG491" s="284"/>
      <c r="BH491" s="284"/>
      <c r="BI491" s="284"/>
      <c r="BJ491" s="284"/>
      <c r="BK491" s="284"/>
      <c r="BL491" s="284"/>
      <c r="BM491" s="284"/>
      <c r="BN491" s="252"/>
      <c r="BO491" s="262"/>
      <c r="BP491" s="262"/>
      <c r="BQ491" s="262"/>
      <c r="BR491" s="262"/>
      <c r="BS491" s="262"/>
      <c r="BT491" s="262"/>
      <c r="BU491" s="262"/>
      <c r="BX491" s="252"/>
    </row>
    <row r="492" spans="1:76" s="255" customFormat="1" ht="19.5" customHeight="1">
      <c r="A492" s="249"/>
      <c r="B492" s="253" t="s">
        <v>405</v>
      </c>
      <c r="C492" s="862" t="s">
        <v>594</v>
      </c>
      <c r="D492" s="862"/>
      <c r="E492" s="862"/>
      <c r="F492" s="862"/>
      <c r="G492" s="862"/>
      <c r="H492" s="862"/>
      <c r="I492" s="862"/>
      <c r="J492" s="862"/>
      <c r="K492" s="862"/>
      <c r="L492" s="862"/>
      <c r="M492" s="862"/>
      <c r="N492" s="299"/>
      <c r="O492" s="299"/>
      <c r="P492" s="299"/>
      <c r="Q492" s="253"/>
      <c r="R492" s="253"/>
      <c r="S492" s="253"/>
      <c r="T492" s="282"/>
      <c r="U492" s="282"/>
      <c r="V492" s="282"/>
      <c r="W492" s="282"/>
      <c r="X492" s="282"/>
      <c r="Y492" s="701"/>
      <c r="Z492" s="701"/>
      <c r="AA492" s="701"/>
      <c r="AB492" s="701"/>
      <c r="AC492" s="701"/>
      <c r="AD492" s="701"/>
      <c r="AE492" s="701"/>
      <c r="AF492" s="701"/>
      <c r="AG492" s="701"/>
      <c r="AH492" s="701"/>
      <c r="AI492" s="701"/>
      <c r="AJ492" s="701"/>
      <c r="AK492" s="254"/>
      <c r="AL492" s="249"/>
      <c r="AM492" s="249"/>
      <c r="AN492" s="284"/>
      <c r="AO492" s="284"/>
      <c r="AP492" s="284"/>
      <c r="AQ492" s="284"/>
      <c r="AR492" s="284"/>
      <c r="AS492" s="284"/>
      <c r="AT492" s="284"/>
      <c r="AU492" s="284"/>
      <c r="AV492" s="284"/>
      <c r="AW492" s="284"/>
      <c r="AX492" s="284"/>
      <c r="AY492" s="284"/>
      <c r="AZ492" s="284"/>
      <c r="BA492" s="284"/>
      <c r="BB492" s="284"/>
      <c r="BC492" s="284"/>
      <c r="BD492" s="284"/>
      <c r="BE492" s="284"/>
      <c r="BF492" s="284"/>
      <c r="BG492" s="284"/>
      <c r="BH492" s="284"/>
      <c r="BI492" s="284"/>
      <c r="BJ492" s="284"/>
      <c r="BK492" s="284"/>
      <c r="BL492" s="284"/>
      <c r="BM492" s="284"/>
      <c r="BN492" s="252"/>
      <c r="BO492" s="262"/>
      <c r="BP492" s="262"/>
      <c r="BQ492" s="262"/>
      <c r="BR492" s="262"/>
      <c r="BS492" s="262"/>
      <c r="BT492" s="262"/>
      <c r="BU492" s="262"/>
      <c r="BX492" s="252"/>
    </row>
    <row r="493" spans="1:76" s="255" customFormat="1" ht="19.5" customHeight="1">
      <c r="A493" s="249"/>
      <c r="B493" s="253"/>
      <c r="C493" s="736" t="s">
        <v>17</v>
      </c>
      <c r="D493" s="736"/>
      <c r="E493" s="736"/>
      <c r="F493" s="736"/>
      <c r="G493" s="736"/>
      <c r="H493" s="736"/>
      <c r="I493" s="736"/>
      <c r="J493" s="736"/>
      <c r="K493" s="736"/>
      <c r="L493" s="736"/>
      <c r="M493" s="736"/>
      <c r="N493" s="299"/>
      <c r="O493" s="299"/>
      <c r="P493" s="299"/>
      <c r="Q493" s="253"/>
      <c r="R493" s="253"/>
      <c r="S493" s="253"/>
      <c r="T493" s="282"/>
      <c r="U493" s="282"/>
      <c r="V493" s="282"/>
      <c r="W493" s="282"/>
      <c r="X493" s="282"/>
      <c r="Y493" s="881">
        <f>+Y489+Y490+Y491+Y492</f>
        <v>4838700</v>
      </c>
      <c r="Z493" s="881"/>
      <c r="AA493" s="881"/>
      <c r="AB493" s="881"/>
      <c r="AC493" s="881"/>
      <c r="AD493" s="881"/>
      <c r="AE493" s="881"/>
      <c r="AF493" s="881">
        <f>+AF489+AF490+AF491+AF492</f>
        <v>16555600</v>
      </c>
      <c r="AG493" s="881"/>
      <c r="AH493" s="881"/>
      <c r="AI493" s="881"/>
      <c r="AJ493" s="881"/>
      <c r="AK493" s="254"/>
      <c r="AL493" s="249"/>
      <c r="AM493" s="249"/>
      <c r="AN493" s="284"/>
      <c r="AO493" s="284"/>
      <c r="AP493" s="284"/>
      <c r="AQ493" s="284"/>
      <c r="AR493" s="284"/>
      <c r="AS493" s="284"/>
      <c r="AT493" s="284"/>
      <c r="AU493" s="284"/>
      <c r="AV493" s="284"/>
      <c r="AW493" s="284"/>
      <c r="AX493" s="284"/>
      <c r="AY493" s="284"/>
      <c r="AZ493" s="284"/>
      <c r="BA493" s="284"/>
      <c r="BB493" s="284"/>
      <c r="BC493" s="284"/>
      <c r="BD493" s="284"/>
      <c r="BE493" s="284"/>
      <c r="BF493" s="284"/>
      <c r="BG493" s="284"/>
      <c r="BH493" s="284"/>
      <c r="BI493" s="284"/>
      <c r="BJ493" s="284"/>
      <c r="BK493" s="284"/>
      <c r="BL493" s="284"/>
      <c r="BM493" s="284"/>
      <c r="BN493" s="252"/>
      <c r="BO493" s="262"/>
      <c r="BP493" s="262"/>
      <c r="BQ493" s="262"/>
      <c r="BR493" s="262"/>
      <c r="BS493" s="262"/>
      <c r="BT493" s="262"/>
      <c r="BU493" s="262"/>
      <c r="BX493" s="252"/>
    </row>
    <row r="494" spans="1:76" s="255" customFormat="1" ht="19.5" customHeight="1">
      <c r="A494" s="249"/>
      <c r="B494" s="253">
        <v>7</v>
      </c>
      <c r="C494" s="865" t="s">
        <v>595</v>
      </c>
      <c r="D494" s="865"/>
      <c r="E494" s="865"/>
      <c r="F494" s="865"/>
      <c r="G494" s="865"/>
      <c r="H494" s="865"/>
      <c r="I494" s="865"/>
      <c r="J494" s="865"/>
      <c r="K494" s="865"/>
      <c r="L494" s="865"/>
      <c r="M494" s="865"/>
      <c r="N494" s="299"/>
      <c r="O494" s="299"/>
      <c r="P494" s="299"/>
      <c r="Q494" s="253"/>
      <c r="R494" s="253"/>
      <c r="S494" s="253"/>
      <c r="T494" s="282"/>
      <c r="U494" s="282"/>
      <c r="V494" s="282"/>
      <c r="W494" s="282"/>
      <c r="X494" s="282"/>
      <c r="Y494" s="701"/>
      <c r="Z494" s="701"/>
      <c r="AA494" s="701"/>
      <c r="AB494" s="701"/>
      <c r="AC494" s="701"/>
      <c r="AD494" s="701"/>
      <c r="AE494" s="701"/>
      <c r="AF494" s="701"/>
      <c r="AG494" s="701"/>
      <c r="AH494" s="701"/>
      <c r="AI494" s="701"/>
      <c r="AJ494" s="701"/>
      <c r="AK494" s="254"/>
      <c r="AL494" s="249"/>
      <c r="AM494" s="249"/>
      <c r="AN494" s="284"/>
      <c r="AO494" s="284"/>
      <c r="AP494" s="284"/>
      <c r="AQ494" s="284"/>
      <c r="AR494" s="284"/>
      <c r="AS494" s="284"/>
      <c r="AT494" s="284"/>
      <c r="AU494" s="284"/>
      <c r="AV494" s="284"/>
      <c r="AW494" s="284"/>
      <c r="AX494" s="284"/>
      <c r="AY494" s="284"/>
      <c r="AZ494" s="284"/>
      <c r="BA494" s="284"/>
      <c r="BB494" s="284"/>
      <c r="BC494" s="284"/>
      <c r="BD494" s="284"/>
      <c r="BE494" s="284"/>
      <c r="BF494" s="284"/>
      <c r="BG494" s="284"/>
      <c r="BH494" s="284"/>
      <c r="BI494" s="284"/>
      <c r="BJ494" s="284"/>
      <c r="BK494" s="284"/>
      <c r="BL494" s="284"/>
      <c r="BM494" s="284"/>
      <c r="BN494" s="252"/>
      <c r="BO494" s="262"/>
      <c r="BP494" s="262"/>
      <c r="BQ494" s="262"/>
      <c r="BR494" s="262"/>
      <c r="BS494" s="262"/>
      <c r="BT494" s="262"/>
      <c r="BU494" s="262"/>
      <c r="BX494" s="252"/>
    </row>
    <row r="495" spans="1:76" s="255" customFormat="1" ht="19.5" customHeight="1">
      <c r="A495" s="249"/>
      <c r="B495" s="253" t="s">
        <v>405</v>
      </c>
      <c r="C495" s="862" t="s">
        <v>596</v>
      </c>
      <c r="D495" s="862"/>
      <c r="E495" s="862"/>
      <c r="F495" s="862"/>
      <c r="G495" s="862"/>
      <c r="H495" s="862"/>
      <c r="I495" s="862"/>
      <c r="J495" s="862"/>
      <c r="K495" s="862"/>
      <c r="L495" s="862"/>
      <c r="M495" s="862"/>
      <c r="N495" s="299"/>
      <c r="O495" s="299"/>
      <c r="P495" s="299"/>
      <c r="Q495" s="253"/>
      <c r="R495" s="253"/>
      <c r="S495" s="253"/>
      <c r="T495" s="282"/>
      <c r="U495" s="282"/>
      <c r="V495" s="282"/>
      <c r="W495" s="282"/>
      <c r="X495" s="282"/>
      <c r="Y495" s="701"/>
      <c r="Z495" s="701"/>
      <c r="AA495" s="701"/>
      <c r="AB495" s="701"/>
      <c r="AC495" s="701"/>
      <c r="AD495" s="701"/>
      <c r="AE495" s="701"/>
      <c r="AF495" s="701"/>
      <c r="AG495" s="701"/>
      <c r="AH495" s="701"/>
      <c r="AI495" s="701"/>
      <c r="AJ495" s="701"/>
      <c r="AK495" s="254"/>
      <c r="AL495" s="249"/>
      <c r="AM495" s="249"/>
      <c r="AN495" s="284"/>
      <c r="AO495" s="284"/>
      <c r="AP495" s="284"/>
      <c r="AQ495" s="284"/>
      <c r="AR495" s="284"/>
      <c r="AS495" s="284"/>
      <c r="AT495" s="284"/>
      <c r="AU495" s="284"/>
      <c r="AV495" s="284"/>
      <c r="AW495" s="284"/>
      <c r="AX495" s="284"/>
      <c r="AY495" s="284"/>
      <c r="AZ495" s="284"/>
      <c r="BA495" s="284"/>
      <c r="BB495" s="284"/>
      <c r="BC495" s="284"/>
      <c r="BD495" s="284"/>
      <c r="BE495" s="284"/>
      <c r="BF495" s="284"/>
      <c r="BG495" s="284"/>
      <c r="BH495" s="284"/>
      <c r="BI495" s="284"/>
      <c r="BJ495" s="284"/>
      <c r="BK495" s="284"/>
      <c r="BL495" s="284"/>
      <c r="BM495" s="284"/>
      <c r="BN495" s="252"/>
      <c r="BO495" s="262"/>
      <c r="BP495" s="262"/>
      <c r="BQ495" s="262"/>
      <c r="BR495" s="262"/>
      <c r="BS495" s="262"/>
      <c r="BT495" s="262"/>
      <c r="BU495" s="262"/>
      <c r="BX495" s="252"/>
    </row>
    <row r="496" spans="1:76" s="255" customFormat="1" ht="19.5" customHeight="1">
      <c r="A496" s="249"/>
      <c r="B496" s="253" t="s">
        <v>405</v>
      </c>
      <c r="C496" s="862" t="s">
        <v>594</v>
      </c>
      <c r="D496" s="862"/>
      <c r="E496" s="862"/>
      <c r="F496" s="862"/>
      <c r="G496" s="862"/>
      <c r="H496" s="862"/>
      <c r="I496" s="862"/>
      <c r="J496" s="862"/>
      <c r="K496" s="862"/>
      <c r="L496" s="862"/>
      <c r="M496" s="862"/>
      <c r="N496" s="299"/>
      <c r="O496" s="299"/>
      <c r="P496" s="299"/>
      <c r="Q496" s="253"/>
      <c r="R496" s="253"/>
      <c r="S496" s="253"/>
      <c r="T496" s="282"/>
      <c r="U496" s="282"/>
      <c r="V496" s="282"/>
      <c r="W496" s="282"/>
      <c r="X496" s="282"/>
      <c r="Y496" s="701">
        <v>993742935</v>
      </c>
      <c r="Z496" s="701"/>
      <c r="AA496" s="701"/>
      <c r="AB496" s="701"/>
      <c r="AC496" s="701"/>
      <c r="AD496" s="701"/>
      <c r="AE496" s="701"/>
      <c r="AF496" s="701">
        <v>300414861</v>
      </c>
      <c r="AG496" s="701"/>
      <c r="AH496" s="701"/>
      <c r="AI496" s="701"/>
      <c r="AJ496" s="701"/>
      <c r="AK496" s="254"/>
      <c r="AL496" s="249"/>
      <c r="AM496" s="249"/>
      <c r="AN496" s="284"/>
      <c r="AO496" s="284"/>
      <c r="AP496" s="284"/>
      <c r="AQ496" s="284"/>
      <c r="AR496" s="284"/>
      <c r="AS496" s="284"/>
      <c r="AT496" s="284"/>
      <c r="AU496" s="284"/>
      <c r="AV496" s="284"/>
      <c r="AW496" s="284"/>
      <c r="AX496" s="284"/>
      <c r="AY496" s="284"/>
      <c r="AZ496" s="284"/>
      <c r="BA496" s="284"/>
      <c r="BB496" s="284"/>
      <c r="BC496" s="284"/>
      <c r="BD496" s="284"/>
      <c r="BE496" s="284"/>
      <c r="BF496" s="284"/>
      <c r="BG496" s="284"/>
      <c r="BH496" s="284"/>
      <c r="BI496" s="284"/>
      <c r="BJ496" s="284"/>
      <c r="BK496" s="284"/>
      <c r="BL496" s="284"/>
      <c r="BM496" s="284"/>
      <c r="BN496" s="252"/>
      <c r="BO496" s="262"/>
      <c r="BP496" s="262"/>
      <c r="BQ496" s="262"/>
      <c r="BR496" s="262"/>
      <c r="BS496" s="262"/>
      <c r="BT496" s="262"/>
      <c r="BU496" s="262"/>
      <c r="BX496" s="252"/>
    </row>
    <row r="497" spans="1:76" s="255" customFormat="1" ht="19.5" customHeight="1">
      <c r="A497" s="249"/>
      <c r="B497" s="253"/>
      <c r="C497" s="736" t="s">
        <v>17</v>
      </c>
      <c r="D497" s="736"/>
      <c r="E497" s="736"/>
      <c r="F497" s="736"/>
      <c r="G497" s="736"/>
      <c r="H497" s="736"/>
      <c r="I497" s="736"/>
      <c r="J497" s="736"/>
      <c r="K497" s="736"/>
      <c r="L497" s="736"/>
      <c r="M497" s="736"/>
      <c r="N497" s="299"/>
      <c r="O497" s="299"/>
      <c r="P497" s="299"/>
      <c r="Q497" s="253"/>
      <c r="R497" s="253"/>
      <c r="S497" s="253"/>
      <c r="T497" s="282"/>
      <c r="U497" s="282"/>
      <c r="V497" s="282"/>
      <c r="W497" s="282"/>
      <c r="X497" s="282"/>
      <c r="Y497" s="881">
        <f>+Y495+Y496</f>
        <v>993742935</v>
      </c>
      <c r="Z497" s="881"/>
      <c r="AA497" s="881"/>
      <c r="AB497" s="881"/>
      <c r="AC497" s="881"/>
      <c r="AD497" s="881"/>
      <c r="AE497" s="881"/>
      <c r="AF497" s="881">
        <f>+AF495+AF496</f>
        <v>300414861</v>
      </c>
      <c r="AG497" s="881"/>
      <c r="AH497" s="881"/>
      <c r="AI497" s="881"/>
      <c r="AJ497" s="881"/>
      <c r="AK497" s="254"/>
      <c r="AL497" s="249"/>
      <c r="AM497" s="249"/>
      <c r="AN497" s="284"/>
      <c r="AO497" s="284"/>
      <c r="AP497" s="284"/>
      <c r="AQ497" s="284"/>
      <c r="AR497" s="284"/>
      <c r="AS497" s="284"/>
      <c r="AT497" s="284"/>
      <c r="AU497" s="284"/>
      <c r="AV497" s="284"/>
      <c r="AW497" s="284"/>
      <c r="AX497" s="284"/>
      <c r="AY497" s="284"/>
      <c r="AZ497" s="284"/>
      <c r="BA497" s="284"/>
      <c r="BB497" s="284"/>
      <c r="BC497" s="284"/>
      <c r="BD497" s="284"/>
      <c r="BE497" s="284"/>
      <c r="BF497" s="284"/>
      <c r="BG497" s="284"/>
      <c r="BH497" s="284"/>
      <c r="BI497" s="284"/>
      <c r="BJ497" s="284"/>
      <c r="BK497" s="284"/>
      <c r="BL497" s="284"/>
      <c r="BM497" s="284"/>
      <c r="BN497" s="252"/>
      <c r="BO497" s="262"/>
      <c r="BP497" s="262"/>
      <c r="BQ497" s="262"/>
      <c r="BR497" s="262"/>
      <c r="BS497" s="262"/>
      <c r="BT497" s="262"/>
      <c r="BU497" s="262"/>
      <c r="BX497" s="252"/>
    </row>
    <row r="498" spans="1:76" s="255" customFormat="1" ht="19.5" customHeight="1">
      <c r="A498" s="249"/>
      <c r="B498" s="253">
        <v>8</v>
      </c>
      <c r="C498" s="865" t="s">
        <v>597</v>
      </c>
      <c r="D498" s="865"/>
      <c r="E498" s="865"/>
      <c r="F498" s="865"/>
      <c r="G498" s="865"/>
      <c r="H498" s="865"/>
      <c r="I498" s="865"/>
      <c r="J498" s="865"/>
      <c r="K498" s="865"/>
      <c r="L498" s="865"/>
      <c r="M498" s="865"/>
      <c r="N498" s="865"/>
      <c r="O498" s="865"/>
      <c r="P498" s="865"/>
      <c r="Q498" s="865"/>
      <c r="R498" s="865"/>
      <c r="S498" s="865"/>
      <c r="T498" s="865"/>
      <c r="U498" s="865"/>
      <c r="V498" s="865"/>
      <c r="W498" s="865"/>
      <c r="X498" s="865"/>
      <c r="Y498" s="701"/>
      <c r="Z498" s="701"/>
      <c r="AA498" s="701"/>
      <c r="AB498" s="701"/>
      <c r="AC498" s="701"/>
      <c r="AD498" s="701"/>
      <c r="AE498" s="701"/>
      <c r="AF498" s="701"/>
      <c r="AG498" s="701"/>
      <c r="AH498" s="701"/>
      <c r="AI498" s="701"/>
      <c r="AJ498" s="701"/>
      <c r="AK498" s="254"/>
      <c r="AL498" s="249"/>
      <c r="AM498" s="249"/>
      <c r="AN498" s="284"/>
      <c r="AO498" s="284"/>
      <c r="AP498" s="284"/>
      <c r="AQ498" s="284"/>
      <c r="AR498" s="284"/>
      <c r="AS498" s="284"/>
      <c r="AT498" s="284"/>
      <c r="AU498" s="284"/>
      <c r="AV498" s="284"/>
      <c r="AW498" s="284"/>
      <c r="AX498" s="284"/>
      <c r="AY498" s="284"/>
      <c r="AZ498" s="284"/>
      <c r="BA498" s="284"/>
      <c r="BB498" s="284"/>
      <c r="BC498" s="284"/>
      <c r="BD498" s="284"/>
      <c r="BE498" s="284"/>
      <c r="BF498" s="284"/>
      <c r="BG498" s="284"/>
      <c r="BH498" s="284"/>
      <c r="BI498" s="284"/>
      <c r="BJ498" s="284"/>
      <c r="BK498" s="284"/>
      <c r="BL498" s="284"/>
      <c r="BM498" s="284"/>
      <c r="BN498" s="252"/>
      <c r="BO498" s="262"/>
      <c r="BP498" s="262"/>
      <c r="BQ498" s="262"/>
      <c r="BR498" s="262"/>
      <c r="BS498" s="262"/>
      <c r="BT498" s="262"/>
      <c r="BU498" s="262"/>
      <c r="BX498" s="252"/>
    </row>
    <row r="499" spans="1:76" s="255" customFormat="1" ht="19.5" customHeight="1">
      <c r="A499" s="249"/>
      <c r="B499" s="253" t="s">
        <v>414</v>
      </c>
      <c r="C499" s="862" t="s">
        <v>598</v>
      </c>
      <c r="D499" s="862"/>
      <c r="E499" s="862"/>
      <c r="F499" s="862"/>
      <c r="G499" s="862"/>
      <c r="H499" s="862"/>
      <c r="I499" s="862"/>
      <c r="J499" s="862"/>
      <c r="K499" s="862"/>
      <c r="L499" s="862"/>
      <c r="M499" s="862"/>
      <c r="N499" s="862"/>
      <c r="O499" s="862"/>
      <c r="P499" s="862"/>
      <c r="Q499" s="862"/>
      <c r="R499" s="862"/>
      <c r="S499" s="862"/>
      <c r="T499" s="862"/>
      <c r="U499" s="862"/>
      <c r="V499" s="862"/>
      <c r="W499" s="862"/>
      <c r="X499" s="282"/>
      <c r="Y499" s="881">
        <v>2250524615</v>
      </c>
      <c r="Z499" s="881"/>
      <c r="AA499" s="881"/>
      <c r="AB499" s="881"/>
      <c r="AC499" s="881"/>
      <c r="AD499" s="881"/>
      <c r="AE499" s="881"/>
      <c r="AF499" s="881">
        <v>2201458375</v>
      </c>
      <c r="AG499" s="881"/>
      <c r="AH499" s="881"/>
      <c r="AI499" s="881"/>
      <c r="AJ499" s="881"/>
      <c r="AK499" s="254"/>
      <c r="AL499" s="249"/>
      <c r="AM499" s="249"/>
      <c r="AN499" s="284"/>
      <c r="AO499" s="284"/>
      <c r="AP499" s="284"/>
      <c r="AQ499" s="284"/>
      <c r="AR499" s="284"/>
      <c r="AS499" s="284"/>
      <c r="AT499" s="284"/>
      <c r="AU499" s="284"/>
      <c r="AV499" s="284"/>
      <c r="AW499" s="284"/>
      <c r="AX499" s="284"/>
      <c r="AY499" s="284"/>
      <c r="AZ499" s="284"/>
      <c r="BA499" s="284"/>
      <c r="BB499" s="284"/>
      <c r="BC499" s="284"/>
      <c r="BD499" s="284"/>
      <c r="BE499" s="284"/>
      <c r="BF499" s="284"/>
      <c r="BG499" s="284"/>
      <c r="BH499" s="284"/>
      <c r="BI499" s="284"/>
      <c r="BJ499" s="284"/>
      <c r="BK499" s="284"/>
      <c r="BL499" s="284"/>
      <c r="BM499" s="284"/>
      <c r="BN499" s="252"/>
      <c r="BO499" s="262"/>
      <c r="BP499" s="262"/>
      <c r="BQ499" s="262"/>
      <c r="BR499" s="262"/>
      <c r="BS499" s="262"/>
      <c r="BT499" s="262"/>
      <c r="BU499" s="262"/>
      <c r="BX499" s="252"/>
    </row>
    <row r="500" spans="1:76" s="255" customFormat="1" ht="19.5" customHeight="1">
      <c r="A500" s="249"/>
      <c r="B500" s="253" t="s">
        <v>405</v>
      </c>
      <c r="C500" s="862" t="s">
        <v>599</v>
      </c>
      <c r="D500" s="862"/>
      <c r="E500" s="862"/>
      <c r="F500" s="862"/>
      <c r="G500" s="862"/>
      <c r="H500" s="862"/>
      <c r="I500" s="862"/>
      <c r="J500" s="862"/>
      <c r="K500" s="862"/>
      <c r="L500" s="862"/>
      <c r="M500" s="862"/>
      <c r="N500" s="862"/>
      <c r="O500" s="862"/>
      <c r="P500" s="862"/>
      <c r="Q500" s="862"/>
      <c r="R500" s="862"/>
      <c r="S500" s="862"/>
      <c r="T500" s="862"/>
      <c r="U500" s="862"/>
      <c r="V500" s="862"/>
      <c r="W500" s="862"/>
      <c r="X500" s="282"/>
      <c r="Y500" s="701"/>
      <c r="Z500" s="701"/>
      <c r="AA500" s="701"/>
      <c r="AB500" s="701"/>
      <c r="AC500" s="701"/>
      <c r="AD500" s="701"/>
      <c r="AE500" s="701"/>
      <c r="AF500" s="701"/>
      <c r="AG500" s="701"/>
      <c r="AH500" s="701"/>
      <c r="AI500" s="701"/>
      <c r="AJ500" s="701"/>
      <c r="AK500" s="254"/>
      <c r="AL500" s="249"/>
      <c r="AM500" s="249"/>
      <c r="AN500" s="284"/>
      <c r="AO500" s="284"/>
      <c r="AP500" s="284"/>
      <c r="AQ500" s="284"/>
      <c r="AR500" s="284"/>
      <c r="AS500" s="284"/>
      <c r="AT500" s="284"/>
      <c r="AU500" s="284"/>
      <c r="AV500" s="284"/>
      <c r="AW500" s="284"/>
      <c r="AX500" s="284"/>
      <c r="AY500" s="284"/>
      <c r="AZ500" s="284"/>
      <c r="BA500" s="284"/>
      <c r="BB500" s="284"/>
      <c r="BC500" s="284"/>
      <c r="BD500" s="284"/>
      <c r="BE500" s="284"/>
      <c r="BF500" s="284"/>
      <c r="BG500" s="284"/>
      <c r="BH500" s="284"/>
      <c r="BI500" s="284"/>
      <c r="BJ500" s="284"/>
      <c r="BK500" s="284"/>
      <c r="BL500" s="284"/>
      <c r="BM500" s="284"/>
      <c r="BN500" s="252"/>
      <c r="BO500" s="262"/>
      <c r="BP500" s="262"/>
      <c r="BQ500" s="262"/>
      <c r="BR500" s="262"/>
      <c r="BS500" s="262"/>
      <c r="BT500" s="262"/>
      <c r="BU500" s="262"/>
      <c r="BX500" s="252"/>
    </row>
    <row r="501" spans="1:76" s="255" customFormat="1" ht="19.5" customHeight="1">
      <c r="A501" s="249"/>
      <c r="B501" s="253"/>
      <c r="C501" s="299"/>
      <c r="D501" s="299"/>
      <c r="E501" s="299"/>
      <c r="F501" s="299"/>
      <c r="G501" s="299"/>
      <c r="H501" s="299"/>
      <c r="I501" s="299"/>
      <c r="J501" s="299"/>
      <c r="K501" s="299"/>
      <c r="L501" s="299"/>
      <c r="M501" s="299"/>
      <c r="N501" s="299"/>
      <c r="O501" s="299"/>
      <c r="P501" s="299"/>
      <c r="Q501" s="253"/>
      <c r="R501" s="253"/>
      <c r="S501" s="253"/>
      <c r="T501" s="282"/>
      <c r="U501" s="282"/>
      <c r="V501" s="282"/>
      <c r="W501" s="282"/>
      <c r="X501" s="282"/>
      <c r="Y501" s="701"/>
      <c r="Z501" s="701"/>
      <c r="AA501" s="701"/>
      <c r="AB501" s="701"/>
      <c r="AC501" s="701"/>
      <c r="AD501" s="701"/>
      <c r="AE501" s="701"/>
      <c r="AF501" s="701"/>
      <c r="AG501" s="701"/>
      <c r="AH501" s="701"/>
      <c r="AI501" s="701"/>
      <c r="AJ501" s="701"/>
      <c r="AK501" s="254"/>
      <c r="AL501" s="249"/>
      <c r="AM501" s="249"/>
      <c r="AN501" s="284"/>
      <c r="AO501" s="284"/>
      <c r="AP501" s="284"/>
      <c r="AQ501" s="284"/>
      <c r="AR501" s="284"/>
      <c r="AS501" s="284"/>
      <c r="AT501" s="284"/>
      <c r="AU501" s="284"/>
      <c r="AV501" s="284"/>
      <c r="AW501" s="284"/>
      <c r="AX501" s="284"/>
      <c r="AY501" s="284"/>
      <c r="AZ501" s="284"/>
      <c r="BA501" s="284"/>
      <c r="BB501" s="284"/>
      <c r="BC501" s="284"/>
      <c r="BD501" s="284"/>
      <c r="BE501" s="284"/>
      <c r="BF501" s="284"/>
      <c r="BG501" s="284"/>
      <c r="BH501" s="284"/>
      <c r="BI501" s="284"/>
      <c r="BJ501" s="284"/>
      <c r="BK501" s="284"/>
      <c r="BL501" s="284"/>
      <c r="BM501" s="284"/>
      <c r="BN501" s="252"/>
      <c r="BO501" s="262"/>
      <c r="BP501" s="262"/>
      <c r="BQ501" s="262"/>
      <c r="BR501" s="262"/>
      <c r="BS501" s="262"/>
      <c r="BT501" s="262"/>
      <c r="BU501" s="262"/>
      <c r="BX501" s="252"/>
    </row>
    <row r="502" spans="1:76" s="255" customFormat="1" ht="19.5" customHeight="1">
      <c r="A502" s="249"/>
      <c r="B502" s="253" t="s">
        <v>423</v>
      </c>
      <c r="C502" s="862" t="s">
        <v>600</v>
      </c>
      <c r="D502" s="862"/>
      <c r="E502" s="862"/>
      <c r="F502" s="862"/>
      <c r="G502" s="862"/>
      <c r="H502" s="862"/>
      <c r="I502" s="862"/>
      <c r="J502" s="862"/>
      <c r="K502" s="862"/>
      <c r="L502" s="862"/>
      <c r="M502" s="862"/>
      <c r="N502" s="862"/>
      <c r="O502" s="862"/>
      <c r="P502" s="862"/>
      <c r="Q502" s="862"/>
      <c r="R502" s="862"/>
      <c r="S502" s="862"/>
      <c r="T502" s="862"/>
      <c r="U502" s="862"/>
      <c r="V502" s="862"/>
      <c r="W502" s="862"/>
      <c r="X502" s="282"/>
      <c r="Y502" s="881">
        <v>280138562</v>
      </c>
      <c r="Z502" s="881"/>
      <c r="AA502" s="881"/>
      <c r="AB502" s="881"/>
      <c r="AC502" s="881"/>
      <c r="AD502" s="881"/>
      <c r="AE502" s="881"/>
      <c r="AF502" s="881">
        <v>454457149</v>
      </c>
      <c r="AG502" s="881"/>
      <c r="AH502" s="881"/>
      <c r="AI502" s="881"/>
      <c r="AJ502" s="881"/>
      <c r="AK502" s="254"/>
      <c r="AL502" s="249"/>
      <c r="AM502" s="249"/>
      <c r="AN502" s="284"/>
      <c r="AO502" s="284"/>
      <c r="AP502" s="284"/>
      <c r="AQ502" s="284"/>
      <c r="AR502" s="284"/>
      <c r="AS502" s="284"/>
      <c r="AT502" s="284"/>
      <c r="AU502" s="284"/>
      <c r="AV502" s="284"/>
      <c r="AW502" s="284"/>
      <c r="AX502" s="284"/>
      <c r="AY502" s="284"/>
      <c r="AZ502" s="284"/>
      <c r="BA502" s="284"/>
      <c r="BB502" s="284"/>
      <c r="BC502" s="284"/>
      <c r="BD502" s="284"/>
      <c r="BE502" s="284"/>
      <c r="BF502" s="284"/>
      <c r="BG502" s="284"/>
      <c r="BH502" s="284"/>
      <c r="BI502" s="284"/>
      <c r="BJ502" s="284"/>
      <c r="BK502" s="284"/>
      <c r="BL502" s="284"/>
      <c r="BM502" s="284"/>
      <c r="BN502" s="252"/>
      <c r="BO502" s="262"/>
      <c r="BP502" s="262"/>
      <c r="BQ502" s="262"/>
      <c r="BR502" s="262"/>
      <c r="BS502" s="262"/>
      <c r="BT502" s="262"/>
      <c r="BU502" s="262"/>
      <c r="BX502" s="252"/>
    </row>
    <row r="503" spans="1:76" s="255" customFormat="1" ht="19.5" customHeight="1">
      <c r="A503" s="249"/>
      <c r="B503" s="253" t="s">
        <v>405</v>
      </c>
      <c r="C503" s="862" t="s">
        <v>601</v>
      </c>
      <c r="D503" s="862"/>
      <c r="E503" s="862"/>
      <c r="F503" s="862"/>
      <c r="G503" s="862"/>
      <c r="H503" s="862"/>
      <c r="I503" s="862"/>
      <c r="J503" s="862"/>
      <c r="K503" s="862"/>
      <c r="L503" s="862"/>
      <c r="M503" s="862"/>
      <c r="N503" s="862"/>
      <c r="O503" s="862"/>
      <c r="P503" s="862"/>
      <c r="Q503" s="862"/>
      <c r="R503" s="862"/>
      <c r="S503" s="862"/>
      <c r="T503" s="862"/>
      <c r="U503" s="862"/>
      <c r="V503" s="862"/>
      <c r="W503" s="862"/>
      <c r="X503" s="282"/>
      <c r="Y503" s="701"/>
      <c r="Z503" s="701"/>
      <c r="AA503" s="701"/>
      <c r="AB503" s="701"/>
      <c r="AC503" s="701"/>
      <c r="AD503" s="701"/>
      <c r="AE503" s="701"/>
      <c r="AF503" s="701"/>
      <c r="AG503" s="701"/>
      <c r="AH503" s="701"/>
      <c r="AI503" s="701"/>
      <c r="AJ503" s="701"/>
      <c r="AK503" s="254"/>
      <c r="AL503" s="249"/>
      <c r="AM503" s="249"/>
      <c r="AN503" s="284"/>
      <c r="AO503" s="284"/>
      <c r="AP503" s="284"/>
      <c r="AQ503" s="284"/>
      <c r="AR503" s="284"/>
      <c r="AS503" s="284"/>
      <c r="AT503" s="284"/>
      <c r="AU503" s="284"/>
      <c r="AV503" s="284"/>
      <c r="AW503" s="284"/>
      <c r="AX503" s="284"/>
      <c r="AY503" s="284"/>
      <c r="AZ503" s="284"/>
      <c r="BA503" s="284"/>
      <c r="BB503" s="284"/>
      <c r="BC503" s="284"/>
      <c r="BD503" s="284"/>
      <c r="BE503" s="284"/>
      <c r="BF503" s="284"/>
      <c r="BG503" s="284"/>
      <c r="BH503" s="284"/>
      <c r="BI503" s="284"/>
      <c r="BJ503" s="284"/>
      <c r="BK503" s="284"/>
      <c r="BL503" s="284"/>
      <c r="BM503" s="284"/>
      <c r="BN503" s="252"/>
      <c r="BO503" s="262"/>
      <c r="BP503" s="262"/>
      <c r="BQ503" s="262"/>
      <c r="BR503" s="262"/>
      <c r="BS503" s="262"/>
      <c r="BT503" s="262"/>
      <c r="BU503" s="262"/>
      <c r="BX503" s="252"/>
    </row>
    <row r="504" spans="1:76" s="255" customFormat="1" ht="19.5" customHeight="1">
      <c r="A504" s="249"/>
      <c r="B504" s="253" t="s">
        <v>436</v>
      </c>
      <c r="C504" s="862" t="s">
        <v>602</v>
      </c>
      <c r="D504" s="862"/>
      <c r="E504" s="862"/>
      <c r="F504" s="862"/>
      <c r="G504" s="862"/>
      <c r="H504" s="862"/>
      <c r="I504" s="862"/>
      <c r="J504" s="862"/>
      <c r="K504" s="862"/>
      <c r="L504" s="862"/>
      <c r="M504" s="862"/>
      <c r="N504" s="862"/>
      <c r="O504" s="862"/>
      <c r="P504" s="862"/>
      <c r="Q504" s="862"/>
      <c r="R504" s="862"/>
      <c r="S504" s="862"/>
      <c r="T504" s="862"/>
      <c r="U504" s="862"/>
      <c r="V504" s="862"/>
      <c r="W504" s="862"/>
      <c r="X504" s="282"/>
      <c r="Y504" s="701"/>
      <c r="Z504" s="701"/>
      <c r="AA504" s="701"/>
      <c r="AB504" s="701"/>
      <c r="AC504" s="701"/>
      <c r="AD504" s="701"/>
      <c r="AE504" s="701"/>
      <c r="AF504" s="701"/>
      <c r="AG504" s="701"/>
      <c r="AH504" s="701"/>
      <c r="AI504" s="701"/>
      <c r="AJ504" s="701"/>
      <c r="AK504" s="254"/>
      <c r="AL504" s="249"/>
      <c r="AM504" s="249"/>
      <c r="AN504" s="284"/>
      <c r="AO504" s="284"/>
      <c r="AP504" s="284"/>
      <c r="AQ504" s="284"/>
      <c r="AR504" s="284"/>
      <c r="AS504" s="284"/>
      <c r="AT504" s="284"/>
      <c r="AU504" s="284"/>
      <c r="AV504" s="284"/>
      <c r="AW504" s="284"/>
      <c r="AX504" s="284"/>
      <c r="AY504" s="284"/>
      <c r="AZ504" s="284"/>
      <c r="BA504" s="284"/>
      <c r="BB504" s="284"/>
      <c r="BC504" s="284"/>
      <c r="BD504" s="284"/>
      <c r="BE504" s="284"/>
      <c r="BF504" s="284"/>
      <c r="BG504" s="284"/>
      <c r="BH504" s="284"/>
      <c r="BI504" s="284"/>
      <c r="BJ504" s="284"/>
      <c r="BK504" s="284"/>
      <c r="BL504" s="284"/>
      <c r="BM504" s="284"/>
      <c r="BN504" s="252"/>
      <c r="BO504" s="262"/>
      <c r="BP504" s="262"/>
      <c r="BQ504" s="262"/>
      <c r="BR504" s="262"/>
      <c r="BS504" s="262"/>
      <c r="BT504" s="262"/>
      <c r="BU504" s="262"/>
      <c r="BX504" s="252"/>
    </row>
    <row r="505" spans="1:76" s="255" customFormat="1" ht="19.5" customHeight="1">
      <c r="A505" s="249"/>
      <c r="B505" s="253">
        <v>9</v>
      </c>
      <c r="C505" s="865" t="s">
        <v>162</v>
      </c>
      <c r="D505" s="865"/>
      <c r="E505" s="865"/>
      <c r="F505" s="865"/>
      <c r="G505" s="865"/>
      <c r="H505" s="865"/>
      <c r="I505" s="865"/>
      <c r="J505" s="865"/>
      <c r="K505" s="865"/>
      <c r="L505" s="865"/>
      <c r="M505" s="865"/>
      <c r="N505" s="865"/>
      <c r="O505" s="865"/>
      <c r="P505" s="865"/>
      <c r="Q505" s="865"/>
      <c r="R505" s="865"/>
      <c r="S505" s="865"/>
      <c r="T505" s="865"/>
      <c r="U505" s="865"/>
      <c r="V505" s="865"/>
      <c r="W505" s="865"/>
      <c r="X505" s="282"/>
      <c r="Y505" s="881">
        <f>+Y506+Y507+Y508+Y509+Y510</f>
        <v>41003067980</v>
      </c>
      <c r="Z505" s="881"/>
      <c r="AA505" s="881"/>
      <c r="AB505" s="881"/>
      <c r="AC505" s="881"/>
      <c r="AD505" s="881"/>
      <c r="AE505" s="881"/>
      <c r="AF505" s="881">
        <f>+AF506+AF507+AF508+AF509+AF510</f>
        <v>36888380344</v>
      </c>
      <c r="AG505" s="881"/>
      <c r="AH505" s="881"/>
      <c r="AI505" s="881"/>
      <c r="AJ505" s="881"/>
      <c r="AK505" s="254"/>
      <c r="AL505" s="249"/>
      <c r="AM505" s="249"/>
      <c r="AN505" s="284"/>
      <c r="AO505" s="284"/>
      <c r="AP505" s="284"/>
      <c r="AQ505" s="284"/>
      <c r="AR505" s="284"/>
      <c r="AS505" s="284"/>
      <c r="AT505" s="284"/>
      <c r="AU505" s="284"/>
      <c r="AV505" s="284"/>
      <c r="AW505" s="284"/>
      <c r="AX505" s="284"/>
      <c r="AY505" s="284"/>
      <c r="AZ505" s="284"/>
      <c r="BA505" s="284"/>
      <c r="BB505" s="284"/>
      <c r="BC505" s="284"/>
      <c r="BD505" s="284"/>
      <c r="BE505" s="284"/>
      <c r="BF505" s="284"/>
      <c r="BG505" s="284"/>
      <c r="BH505" s="284"/>
      <c r="BI505" s="284"/>
      <c r="BJ505" s="284"/>
      <c r="BK505" s="284"/>
      <c r="BL505" s="284"/>
      <c r="BM505" s="284"/>
      <c r="BN505" s="252"/>
      <c r="BO505" s="262"/>
      <c r="BP505" s="262"/>
      <c r="BQ505" s="262"/>
      <c r="BR505" s="262"/>
      <c r="BS505" s="262"/>
      <c r="BT505" s="262"/>
      <c r="BU505" s="262"/>
      <c r="BX505" s="252"/>
    </row>
    <row r="506" spans="1:76" s="255" customFormat="1" ht="19.5" customHeight="1">
      <c r="A506" s="249"/>
      <c r="B506" s="253" t="s">
        <v>405</v>
      </c>
      <c r="C506" s="862" t="s">
        <v>603</v>
      </c>
      <c r="D506" s="862"/>
      <c r="E506" s="862"/>
      <c r="F506" s="862"/>
      <c r="G506" s="862"/>
      <c r="H506" s="862"/>
      <c r="I506" s="862"/>
      <c r="J506" s="862"/>
      <c r="K506" s="862"/>
      <c r="L506" s="862"/>
      <c r="M506" s="862"/>
      <c r="N506" s="862"/>
      <c r="O506" s="862"/>
      <c r="P506" s="862"/>
      <c r="Q506" s="862"/>
      <c r="R506" s="253"/>
      <c r="S506" s="253"/>
      <c r="T506" s="282"/>
      <c r="U506" s="282"/>
      <c r="V506" s="282"/>
      <c r="W506" s="282"/>
      <c r="X506" s="282"/>
      <c r="Y506" s="701">
        <f>13163742612+3527986346+458331856</f>
        <v>17150060814</v>
      </c>
      <c r="Z506" s="701"/>
      <c r="AA506" s="701"/>
      <c r="AB506" s="701"/>
      <c r="AC506" s="701"/>
      <c r="AD506" s="701"/>
      <c r="AE506" s="701"/>
      <c r="AF506" s="701">
        <f>14144183494+3236972027+288504056</f>
        <v>17669659577</v>
      </c>
      <c r="AG506" s="701"/>
      <c r="AH506" s="701"/>
      <c r="AI506" s="701"/>
      <c r="AJ506" s="701"/>
      <c r="AK506" s="254"/>
      <c r="AL506" s="249"/>
      <c r="AM506" s="249"/>
      <c r="AN506" s="284"/>
      <c r="AO506" s="284"/>
      <c r="AP506" s="284"/>
      <c r="AQ506" s="284"/>
      <c r="AR506" s="284"/>
      <c r="AS506" s="284"/>
      <c r="AT506" s="284"/>
      <c r="AU506" s="284"/>
      <c r="AV506" s="284"/>
      <c r="AW506" s="284"/>
      <c r="AX506" s="284"/>
      <c r="AY506" s="284"/>
      <c r="AZ506" s="284"/>
      <c r="BA506" s="284"/>
      <c r="BB506" s="284"/>
      <c r="BC506" s="284"/>
      <c r="BD506" s="284"/>
      <c r="BE506" s="284"/>
      <c r="BF506" s="284"/>
      <c r="BG506" s="284"/>
      <c r="BH506" s="284"/>
      <c r="BI506" s="284"/>
      <c r="BJ506" s="284"/>
      <c r="BK506" s="284"/>
      <c r="BL506" s="284"/>
      <c r="BM506" s="284"/>
      <c r="BN506" s="252"/>
      <c r="BO506" s="262"/>
      <c r="BP506" s="262"/>
      <c r="BQ506" s="262"/>
      <c r="BR506" s="262"/>
      <c r="BS506" s="262"/>
      <c r="BT506" s="262"/>
      <c r="BU506" s="262"/>
      <c r="BX506" s="252"/>
    </row>
    <row r="507" spans="1:76" s="255" customFormat="1" ht="19.5" customHeight="1">
      <c r="A507" s="249"/>
      <c r="B507" s="253" t="s">
        <v>405</v>
      </c>
      <c r="C507" s="862" t="s">
        <v>163</v>
      </c>
      <c r="D507" s="862"/>
      <c r="E507" s="862"/>
      <c r="F507" s="862"/>
      <c r="G507" s="862"/>
      <c r="H507" s="862"/>
      <c r="I507" s="862"/>
      <c r="J507" s="862"/>
      <c r="K507" s="862"/>
      <c r="L507" s="862"/>
      <c r="M507" s="862"/>
      <c r="N507" s="862"/>
      <c r="O507" s="862"/>
      <c r="P507" s="862"/>
      <c r="Q507" s="862"/>
      <c r="R507" s="253"/>
      <c r="S507" s="253"/>
      <c r="T507" s="282"/>
      <c r="U507" s="282"/>
      <c r="V507" s="282"/>
      <c r="W507" s="282"/>
      <c r="X507" s="282"/>
      <c r="Y507" s="701">
        <f>9196974974+2045375000</f>
        <v>11242349974</v>
      </c>
      <c r="Z507" s="701"/>
      <c r="AA507" s="701"/>
      <c r="AB507" s="701"/>
      <c r="AC507" s="701"/>
      <c r="AD507" s="701"/>
      <c r="AE507" s="701"/>
      <c r="AF507" s="701">
        <f>8838816707+1360859562</f>
        <v>10199676269</v>
      </c>
      <c r="AG507" s="701"/>
      <c r="AH507" s="701"/>
      <c r="AI507" s="701"/>
      <c r="AJ507" s="701"/>
      <c r="AK507" s="254"/>
      <c r="AL507" s="249"/>
      <c r="AM507" s="249"/>
      <c r="AN507" s="284"/>
      <c r="AO507" s="284"/>
      <c r="AP507" s="284"/>
      <c r="AQ507" s="284"/>
      <c r="AR507" s="284"/>
      <c r="AS507" s="284"/>
      <c r="AT507" s="284"/>
      <c r="AU507" s="284"/>
      <c r="AV507" s="284"/>
      <c r="AW507" s="284"/>
      <c r="AX507" s="284"/>
      <c r="AY507" s="284"/>
      <c r="AZ507" s="284"/>
      <c r="BA507" s="284"/>
      <c r="BB507" s="284"/>
      <c r="BC507" s="284"/>
      <c r="BD507" s="284"/>
      <c r="BE507" s="284"/>
      <c r="BF507" s="284"/>
      <c r="BG507" s="284"/>
      <c r="BH507" s="284"/>
      <c r="BI507" s="284"/>
      <c r="BJ507" s="284"/>
      <c r="BK507" s="284"/>
      <c r="BL507" s="284"/>
      <c r="BM507" s="284"/>
      <c r="BN507" s="252"/>
      <c r="BO507" s="262"/>
      <c r="BP507" s="262"/>
      <c r="BQ507" s="262"/>
      <c r="BR507" s="262"/>
      <c r="BS507" s="262"/>
      <c r="BT507" s="262"/>
      <c r="BU507" s="262"/>
      <c r="BX507" s="252"/>
    </row>
    <row r="508" spans="1:76" s="255" customFormat="1" ht="19.5" customHeight="1">
      <c r="A508" s="249"/>
      <c r="B508" s="253" t="s">
        <v>405</v>
      </c>
      <c r="C508" s="862" t="s">
        <v>164</v>
      </c>
      <c r="D508" s="862"/>
      <c r="E508" s="862"/>
      <c r="F508" s="862"/>
      <c r="G508" s="862"/>
      <c r="H508" s="862"/>
      <c r="I508" s="862"/>
      <c r="J508" s="862"/>
      <c r="K508" s="862"/>
      <c r="L508" s="862"/>
      <c r="M508" s="862"/>
      <c r="N508" s="862"/>
      <c r="O508" s="862"/>
      <c r="P508" s="862"/>
      <c r="Q508" s="862"/>
      <c r="R508" s="253"/>
      <c r="S508" s="253"/>
      <c r="T508" s="282"/>
      <c r="U508" s="282"/>
      <c r="V508" s="282"/>
      <c r="W508" s="282"/>
      <c r="X508" s="282"/>
      <c r="Y508" s="701">
        <v>4821067794</v>
      </c>
      <c r="Z508" s="701"/>
      <c r="AA508" s="701"/>
      <c r="AB508" s="701"/>
      <c r="AC508" s="701"/>
      <c r="AD508" s="701"/>
      <c r="AE508" s="701"/>
      <c r="AF508" s="701">
        <v>3283459690</v>
      </c>
      <c r="AG508" s="701"/>
      <c r="AH508" s="701"/>
      <c r="AI508" s="701"/>
      <c r="AJ508" s="701"/>
      <c r="AK508" s="254"/>
      <c r="AL508" s="249"/>
      <c r="AM508" s="249"/>
      <c r="AN508" s="284"/>
      <c r="AO508" s="284"/>
      <c r="AP508" s="284"/>
      <c r="AQ508" s="284"/>
      <c r="AR508" s="284"/>
      <c r="AS508" s="284"/>
      <c r="AT508" s="284"/>
      <c r="AU508" s="284"/>
      <c r="AV508" s="284"/>
      <c r="AW508" s="284"/>
      <c r="AX508" s="284"/>
      <c r="AY508" s="284"/>
      <c r="AZ508" s="284"/>
      <c r="BA508" s="284"/>
      <c r="BB508" s="284"/>
      <c r="BC508" s="284"/>
      <c r="BD508" s="284"/>
      <c r="BE508" s="284"/>
      <c r="BF508" s="284"/>
      <c r="BG508" s="284"/>
      <c r="BH508" s="284"/>
      <c r="BI508" s="284"/>
      <c r="BJ508" s="284"/>
      <c r="BK508" s="284"/>
      <c r="BL508" s="284"/>
      <c r="BM508" s="284"/>
      <c r="BN508" s="252"/>
      <c r="BO508" s="262"/>
      <c r="BP508" s="262"/>
      <c r="BQ508" s="262"/>
      <c r="BR508" s="262"/>
      <c r="BS508" s="262"/>
      <c r="BT508" s="262"/>
      <c r="BU508" s="262"/>
      <c r="BX508" s="252"/>
    </row>
    <row r="509" spans="1:76" s="255" customFormat="1" ht="19.5" customHeight="1">
      <c r="A509" s="249"/>
      <c r="B509" s="253" t="s">
        <v>405</v>
      </c>
      <c r="C509" s="284" t="s">
        <v>165</v>
      </c>
      <c r="D509" s="253"/>
      <c r="E509" s="253"/>
      <c r="F509" s="253"/>
      <c r="G509" s="253"/>
      <c r="H509" s="253"/>
      <c r="I509" s="253"/>
      <c r="J509" s="253"/>
      <c r="K509" s="253"/>
      <c r="L509" s="253"/>
      <c r="M509" s="253"/>
      <c r="N509" s="253"/>
      <c r="O509" s="253"/>
      <c r="P509" s="253"/>
      <c r="Q509" s="253"/>
      <c r="R509" s="253"/>
      <c r="S509" s="253"/>
      <c r="T509" s="282"/>
      <c r="U509" s="282"/>
      <c r="V509" s="282"/>
      <c r="W509" s="282"/>
      <c r="X509" s="282"/>
      <c r="Y509" s="701">
        <v>2792183581</v>
      </c>
      <c r="Z509" s="701"/>
      <c r="AA509" s="701"/>
      <c r="AB509" s="701"/>
      <c r="AC509" s="701"/>
      <c r="AD509" s="701"/>
      <c r="AE509" s="701"/>
      <c r="AF509" s="701">
        <v>2534167841</v>
      </c>
      <c r="AG509" s="701"/>
      <c r="AH509" s="701"/>
      <c r="AI509" s="701"/>
      <c r="AJ509" s="701"/>
      <c r="AK509" s="254"/>
      <c r="AL509" s="249"/>
      <c r="AM509" s="249"/>
      <c r="AN509" s="284"/>
      <c r="AO509" s="284"/>
      <c r="AP509" s="284"/>
      <c r="AQ509" s="284"/>
      <c r="AR509" s="284"/>
      <c r="AS509" s="284"/>
      <c r="AT509" s="284"/>
      <c r="AU509" s="284"/>
      <c r="AV509" s="284"/>
      <c r="AW509" s="284"/>
      <c r="AX509" s="284"/>
      <c r="AY509" s="284"/>
      <c r="AZ509" s="284"/>
      <c r="BA509" s="284"/>
      <c r="BB509" s="284"/>
      <c r="BC509" s="284"/>
      <c r="BD509" s="284"/>
      <c r="BE509" s="284"/>
      <c r="BF509" s="284"/>
      <c r="BG509" s="284"/>
      <c r="BH509" s="284"/>
      <c r="BI509" s="284"/>
      <c r="BJ509" s="284"/>
      <c r="BK509" s="284"/>
      <c r="BL509" s="284"/>
      <c r="BM509" s="284"/>
      <c r="BN509" s="252"/>
      <c r="BO509" s="262"/>
      <c r="BP509" s="262"/>
      <c r="BQ509" s="262"/>
      <c r="BR509" s="262"/>
      <c r="BS509" s="262"/>
      <c r="BT509" s="262"/>
      <c r="BU509" s="262"/>
      <c r="BX509" s="252"/>
    </row>
    <row r="510" spans="1:76" s="255" customFormat="1" ht="19.5" customHeight="1">
      <c r="A510" s="249"/>
      <c r="B510" s="253" t="s">
        <v>405</v>
      </c>
      <c r="C510" s="284" t="s">
        <v>604</v>
      </c>
      <c r="D510" s="253"/>
      <c r="E510" s="253"/>
      <c r="F510" s="253"/>
      <c r="G510" s="253"/>
      <c r="H510" s="253"/>
      <c r="I510" s="253"/>
      <c r="J510" s="253"/>
      <c r="K510" s="253"/>
      <c r="L510" s="253"/>
      <c r="M510" s="253"/>
      <c r="N510" s="253"/>
      <c r="O510" s="253"/>
      <c r="P510" s="253"/>
      <c r="Q510" s="253"/>
      <c r="R510" s="253"/>
      <c r="S510" s="253"/>
      <c r="T510" s="282"/>
      <c r="U510" s="282"/>
      <c r="V510" s="282"/>
      <c r="W510" s="282"/>
      <c r="X510" s="282"/>
      <c r="Y510" s="701">
        <v>4997405817</v>
      </c>
      <c r="Z510" s="701"/>
      <c r="AA510" s="701"/>
      <c r="AB510" s="701"/>
      <c r="AC510" s="701"/>
      <c r="AD510" s="701"/>
      <c r="AE510" s="701"/>
      <c r="AF510" s="701">
        <v>3201416967</v>
      </c>
      <c r="AG510" s="701"/>
      <c r="AH510" s="701"/>
      <c r="AI510" s="701"/>
      <c r="AJ510" s="701"/>
      <c r="AK510" s="254"/>
      <c r="AL510" s="249"/>
      <c r="AM510" s="249"/>
      <c r="AN510" s="284"/>
      <c r="AO510" s="284"/>
      <c r="AP510" s="284"/>
      <c r="AQ510" s="284"/>
      <c r="AR510" s="284"/>
      <c r="AS510" s="284"/>
      <c r="AT510" s="284"/>
      <c r="AU510" s="284"/>
      <c r="AV510" s="284"/>
      <c r="AW510" s="284"/>
      <c r="AX510" s="284"/>
      <c r="AY510" s="284"/>
      <c r="AZ510" s="284"/>
      <c r="BA510" s="284"/>
      <c r="BB510" s="284"/>
      <c r="BC510" s="284"/>
      <c r="BD510" s="284"/>
      <c r="BE510" s="284"/>
      <c r="BF510" s="284"/>
      <c r="BG510" s="284"/>
      <c r="BH510" s="284"/>
      <c r="BI510" s="284"/>
      <c r="BJ510" s="284"/>
      <c r="BK510" s="284"/>
      <c r="BL510" s="284"/>
      <c r="BM510" s="284"/>
      <c r="BN510" s="252"/>
      <c r="BO510" s="262"/>
      <c r="BP510" s="262"/>
      <c r="BQ510" s="262"/>
      <c r="BR510" s="262"/>
      <c r="BS510" s="262"/>
      <c r="BT510" s="262"/>
      <c r="BU510" s="262"/>
      <c r="BX510" s="252"/>
    </row>
    <row r="511" spans="1:76" s="255" customFormat="1" ht="19.5" customHeight="1">
      <c r="A511" s="249"/>
      <c r="B511" s="253"/>
      <c r="C511" s="284"/>
      <c r="D511" s="253"/>
      <c r="E511" s="253"/>
      <c r="F511" s="253"/>
      <c r="G511" s="253"/>
      <c r="H511" s="253"/>
      <c r="I511" s="253"/>
      <c r="J511" s="253"/>
      <c r="K511" s="253"/>
      <c r="L511" s="253"/>
      <c r="M511" s="253"/>
      <c r="N511" s="253"/>
      <c r="O511" s="253"/>
      <c r="P511" s="253"/>
      <c r="Q511" s="253"/>
      <c r="R511" s="253"/>
      <c r="S511" s="253"/>
      <c r="T511" s="282"/>
      <c r="U511" s="282"/>
      <c r="V511" s="282"/>
      <c r="W511" s="282"/>
      <c r="X511" s="282"/>
      <c r="Y511" s="701"/>
      <c r="Z511" s="701"/>
      <c r="AA511" s="701"/>
      <c r="AB511" s="701"/>
      <c r="AC511" s="701"/>
      <c r="AD511" s="701"/>
      <c r="AE511" s="701"/>
      <c r="AF511" s="701"/>
      <c r="AG511" s="701"/>
      <c r="AH511" s="701"/>
      <c r="AI511" s="701"/>
      <c r="AJ511" s="701"/>
      <c r="AK511" s="254"/>
      <c r="AL511" s="249"/>
      <c r="AM511" s="249"/>
      <c r="AN511" s="284"/>
      <c r="AO511" s="284"/>
      <c r="AP511" s="284"/>
      <c r="AQ511" s="284"/>
      <c r="AR511" s="284"/>
      <c r="AS511" s="284"/>
      <c r="AT511" s="284"/>
      <c r="AU511" s="284"/>
      <c r="AV511" s="284"/>
      <c r="AW511" s="284"/>
      <c r="AX511" s="284"/>
      <c r="AY511" s="284"/>
      <c r="AZ511" s="284"/>
      <c r="BA511" s="284"/>
      <c r="BB511" s="284"/>
      <c r="BC511" s="284"/>
      <c r="BD511" s="284"/>
      <c r="BE511" s="284"/>
      <c r="BF511" s="284"/>
      <c r="BG511" s="284"/>
      <c r="BH511" s="284"/>
      <c r="BI511" s="284"/>
      <c r="BJ511" s="284"/>
      <c r="BK511" s="284"/>
      <c r="BL511" s="284"/>
      <c r="BM511" s="284"/>
      <c r="BN511" s="252"/>
      <c r="BO511" s="262"/>
      <c r="BP511" s="262"/>
      <c r="BQ511" s="262"/>
      <c r="BR511" s="262"/>
      <c r="BS511" s="262"/>
      <c r="BT511" s="262"/>
      <c r="BU511" s="262"/>
      <c r="BX511" s="252"/>
    </row>
    <row r="512" spans="1:76" s="255" customFormat="1" ht="19.5" customHeight="1">
      <c r="A512" s="249"/>
      <c r="B512" s="253"/>
      <c r="C512" s="284"/>
      <c r="D512" s="253"/>
      <c r="E512" s="253"/>
      <c r="F512" s="253"/>
      <c r="G512" s="253"/>
      <c r="H512" s="253"/>
      <c r="I512" s="253"/>
      <c r="J512" s="253"/>
      <c r="K512" s="253"/>
      <c r="L512" s="253"/>
      <c r="M512" s="253"/>
      <c r="N512" s="253"/>
      <c r="O512" s="253"/>
      <c r="P512" s="253"/>
      <c r="Q512" s="253"/>
      <c r="R512" s="253"/>
      <c r="S512" s="253"/>
      <c r="T512" s="282"/>
      <c r="U512" s="282"/>
      <c r="V512" s="282"/>
      <c r="W512" s="282"/>
      <c r="X512" s="282"/>
      <c r="Y512" s="270"/>
      <c r="Z512" s="270"/>
      <c r="AA512" s="270"/>
      <c r="AB512" s="422"/>
      <c r="AC512" s="422"/>
      <c r="AD512" s="422"/>
      <c r="AE512" s="422"/>
      <c r="AF512" s="422"/>
      <c r="AG512" s="422"/>
      <c r="AH512" s="422"/>
      <c r="AI512" s="422"/>
      <c r="AJ512" s="422"/>
      <c r="AK512" s="254"/>
      <c r="AL512" s="249"/>
      <c r="AM512" s="249"/>
      <c r="AN512" s="284"/>
      <c r="AO512" s="284"/>
      <c r="AP512" s="284"/>
      <c r="AQ512" s="284"/>
      <c r="AR512" s="284"/>
      <c r="AS512" s="284"/>
      <c r="AT512" s="284"/>
      <c r="AU512" s="284"/>
      <c r="AV512" s="284"/>
      <c r="AW512" s="284"/>
      <c r="AX512" s="284"/>
      <c r="AY512" s="284"/>
      <c r="AZ512" s="284"/>
      <c r="BA512" s="284"/>
      <c r="BB512" s="284"/>
      <c r="BC512" s="284"/>
      <c r="BD512" s="284"/>
      <c r="BE512" s="284"/>
      <c r="BF512" s="284"/>
      <c r="BG512" s="284"/>
      <c r="BH512" s="284"/>
      <c r="BI512" s="284"/>
      <c r="BJ512" s="284"/>
      <c r="BK512" s="284"/>
      <c r="BL512" s="284"/>
      <c r="BM512" s="284"/>
      <c r="BN512" s="252"/>
      <c r="BO512" s="262"/>
      <c r="BP512" s="262"/>
      <c r="BQ512" s="262"/>
      <c r="BR512" s="262"/>
      <c r="BS512" s="262"/>
      <c r="BT512" s="262"/>
      <c r="BU512" s="262"/>
      <c r="BX512" s="252"/>
    </row>
    <row r="513" spans="1:75" s="252" customFormat="1" ht="11.25" customHeight="1">
      <c r="A513" s="249"/>
      <c r="B513" s="249"/>
      <c r="W513" s="886"/>
      <c r="X513" s="886"/>
      <c r="Y513" s="886"/>
      <c r="Z513" s="886"/>
      <c r="AA513" s="886"/>
      <c r="AB513" s="886"/>
      <c r="AE513" s="886"/>
      <c r="AF513" s="886"/>
      <c r="AG513" s="886"/>
      <c r="AH513" s="886"/>
      <c r="AI513" s="886"/>
      <c r="AJ513" s="886"/>
      <c r="AK513" s="254"/>
      <c r="AL513" s="249"/>
      <c r="AM513" s="249"/>
      <c r="BH513" s="886"/>
      <c r="BI513" s="886"/>
      <c r="BJ513" s="886"/>
      <c r="BK513" s="886"/>
      <c r="BL513" s="886"/>
      <c r="BM513" s="886"/>
      <c r="BO513" s="886"/>
      <c r="BP513" s="886"/>
      <c r="BQ513" s="886"/>
      <c r="BR513" s="886"/>
      <c r="BS513" s="886"/>
      <c r="BT513" s="886"/>
      <c r="BV513" s="255"/>
      <c r="BW513" s="255"/>
    </row>
    <row r="514" spans="1:75" s="252" customFormat="1" ht="19.5" customHeight="1" hidden="1" outlineLevel="1">
      <c r="A514" s="249">
        <v>36</v>
      </c>
      <c r="B514" s="249" t="s">
        <v>8</v>
      </c>
      <c r="C514" s="250" t="s">
        <v>166</v>
      </c>
      <c r="AK514" s="254"/>
      <c r="AL514" s="249">
        <v>29</v>
      </c>
      <c r="AM514" s="249" t="s">
        <v>8</v>
      </c>
      <c r="AN514" s="250" t="s">
        <v>167</v>
      </c>
      <c r="BV514" s="255"/>
      <c r="BW514" s="255"/>
    </row>
    <row r="515" spans="1:75" s="252" customFormat="1" ht="19.5" customHeight="1" hidden="1" outlineLevel="1">
      <c r="A515" s="249"/>
      <c r="B515" s="249"/>
      <c r="C515" s="250" t="s">
        <v>168</v>
      </c>
      <c r="AK515" s="254"/>
      <c r="AL515" s="249"/>
      <c r="AM515" s="249"/>
      <c r="BV515" s="255"/>
      <c r="BW515" s="255"/>
    </row>
    <row r="516" spans="1:75" s="252" customFormat="1" ht="19.5" customHeight="1" hidden="1" outlineLevel="1">
      <c r="A516" s="249"/>
      <c r="B516" s="249"/>
      <c r="C516" s="250"/>
      <c r="W516" s="709" t="s">
        <v>169</v>
      </c>
      <c r="X516" s="887"/>
      <c r="Y516" s="887"/>
      <c r="Z516" s="887"/>
      <c r="AA516" s="887"/>
      <c r="AB516" s="887"/>
      <c r="AE516" s="709" t="s">
        <v>170</v>
      </c>
      <c r="AF516" s="887"/>
      <c r="AG516" s="887"/>
      <c r="AH516" s="887"/>
      <c r="AI516" s="887"/>
      <c r="AJ516" s="887"/>
      <c r="AK516" s="254"/>
      <c r="AL516" s="249"/>
      <c r="AM516" s="249"/>
      <c r="AN516" s="250" t="s">
        <v>171</v>
      </c>
      <c r="BV516" s="255"/>
      <c r="BW516" s="255"/>
    </row>
    <row r="517" spans="1:75" s="252" customFormat="1" ht="19.5" customHeight="1" hidden="1" outlineLevel="1">
      <c r="A517" s="249"/>
      <c r="B517" s="249"/>
      <c r="W517" s="725" t="s">
        <v>11</v>
      </c>
      <c r="X517" s="888"/>
      <c r="Y517" s="888"/>
      <c r="Z517" s="888"/>
      <c r="AA517" s="888"/>
      <c r="AB517" s="888"/>
      <c r="AC517" s="265"/>
      <c r="AD517" s="265"/>
      <c r="AE517" s="725" t="s">
        <v>11</v>
      </c>
      <c r="AF517" s="888"/>
      <c r="AG517" s="888"/>
      <c r="AH517" s="888"/>
      <c r="AI517" s="888"/>
      <c r="AJ517" s="888"/>
      <c r="AK517" s="254"/>
      <c r="AL517" s="249"/>
      <c r="AM517" s="249"/>
      <c r="BV517" s="255"/>
      <c r="BW517" s="255"/>
    </row>
    <row r="518" spans="1:75" s="252" customFormat="1" ht="19.5" customHeight="1" hidden="1" outlineLevel="1">
      <c r="A518" s="249"/>
      <c r="B518" s="249"/>
      <c r="C518" s="250" t="s">
        <v>172</v>
      </c>
      <c r="W518" s="695"/>
      <c r="X518" s="695"/>
      <c r="Y518" s="695"/>
      <c r="Z518" s="695"/>
      <c r="AA518" s="695"/>
      <c r="AB518" s="695"/>
      <c r="AE518" s="695"/>
      <c r="AF518" s="695"/>
      <c r="AG518" s="695"/>
      <c r="AH518" s="695"/>
      <c r="AI518" s="695"/>
      <c r="AJ518" s="695"/>
      <c r="AK518" s="254"/>
      <c r="AL518" s="249"/>
      <c r="AM518" s="249"/>
      <c r="AN518" s="252" t="s">
        <v>173</v>
      </c>
      <c r="BV518" s="255"/>
      <c r="BW518" s="255"/>
    </row>
    <row r="519" spans="1:75" s="252" customFormat="1" ht="19.5" customHeight="1" hidden="1" outlineLevel="1">
      <c r="A519" s="249"/>
      <c r="B519" s="249"/>
      <c r="C519" s="250" t="s">
        <v>174</v>
      </c>
      <c r="W519" s="695"/>
      <c r="X519" s="695"/>
      <c r="Y519" s="695"/>
      <c r="Z519" s="695"/>
      <c r="AA519" s="695"/>
      <c r="AB519" s="695"/>
      <c r="AE519" s="695"/>
      <c r="AF519" s="695"/>
      <c r="AG519" s="695"/>
      <c r="AH519" s="695"/>
      <c r="AI519" s="695"/>
      <c r="AJ519" s="695"/>
      <c r="AK519" s="254"/>
      <c r="AL519" s="249"/>
      <c r="AM519" s="249"/>
      <c r="AN519" s="252" t="s">
        <v>175</v>
      </c>
      <c r="BV519" s="255"/>
      <c r="BW519" s="255"/>
    </row>
    <row r="520" spans="1:75" s="252" customFormat="1" ht="19.5" customHeight="1" hidden="1" outlineLevel="1">
      <c r="A520" s="249"/>
      <c r="B520" s="249"/>
      <c r="C520" s="389" t="s">
        <v>176</v>
      </c>
      <c r="D520" s="281"/>
      <c r="E520" s="281"/>
      <c r="F520" s="281"/>
      <c r="G520" s="281"/>
      <c r="H520" s="281"/>
      <c r="I520" s="281"/>
      <c r="J520" s="281"/>
      <c r="K520" s="281"/>
      <c r="L520" s="281"/>
      <c r="M520" s="281"/>
      <c r="N520" s="281"/>
      <c r="O520" s="281"/>
      <c r="P520" s="281"/>
      <c r="Q520" s="281"/>
      <c r="R520" s="281"/>
      <c r="S520" s="281"/>
      <c r="T520" s="281"/>
      <c r="U520" s="281"/>
      <c r="V520" s="281"/>
      <c r="W520" s="695"/>
      <c r="X520" s="695"/>
      <c r="Y520" s="695"/>
      <c r="Z520" s="695"/>
      <c r="AA520" s="695"/>
      <c r="AB520" s="695"/>
      <c r="AE520" s="695"/>
      <c r="AF520" s="695"/>
      <c r="AG520" s="695"/>
      <c r="AH520" s="695"/>
      <c r="AI520" s="695"/>
      <c r="AJ520" s="695"/>
      <c r="AK520" s="254"/>
      <c r="AL520" s="249"/>
      <c r="AM520" s="249"/>
      <c r="AN520" s="252" t="s">
        <v>177</v>
      </c>
      <c r="BV520" s="255"/>
      <c r="BW520" s="255"/>
    </row>
    <row r="521" spans="1:75" s="252" customFormat="1" ht="19.5" customHeight="1" hidden="1" outlineLevel="1">
      <c r="A521" s="249"/>
      <c r="B521" s="249"/>
      <c r="C521" s="389" t="s">
        <v>178</v>
      </c>
      <c r="D521" s="281"/>
      <c r="E521" s="281"/>
      <c r="F521" s="281"/>
      <c r="G521" s="281"/>
      <c r="H521" s="281"/>
      <c r="I521" s="281"/>
      <c r="J521" s="281"/>
      <c r="K521" s="281"/>
      <c r="L521" s="281"/>
      <c r="M521" s="281"/>
      <c r="N521" s="281"/>
      <c r="O521" s="281"/>
      <c r="P521" s="281"/>
      <c r="Q521" s="281"/>
      <c r="R521" s="281"/>
      <c r="S521" s="281"/>
      <c r="T521" s="281"/>
      <c r="U521" s="281"/>
      <c r="V521" s="281"/>
      <c r="W521" s="695"/>
      <c r="X521" s="695"/>
      <c r="Y521" s="695"/>
      <c r="Z521" s="695"/>
      <c r="AA521" s="695"/>
      <c r="AB521" s="695"/>
      <c r="AE521" s="695"/>
      <c r="AF521" s="695"/>
      <c r="AG521" s="695"/>
      <c r="AH521" s="695"/>
      <c r="AI521" s="695"/>
      <c r="AJ521" s="695"/>
      <c r="AK521" s="254"/>
      <c r="AL521" s="249"/>
      <c r="AM521" s="249"/>
      <c r="BV521" s="255"/>
      <c r="BW521" s="255"/>
    </row>
    <row r="522" spans="1:75" s="252" customFormat="1" ht="19.5" customHeight="1" hidden="1" outlineLevel="1">
      <c r="A522" s="249"/>
      <c r="B522" s="249"/>
      <c r="C522" s="250" t="s">
        <v>179</v>
      </c>
      <c r="W522" s="695"/>
      <c r="X522" s="695"/>
      <c r="Y522" s="695"/>
      <c r="Z522" s="695"/>
      <c r="AA522" s="695"/>
      <c r="AB522" s="695"/>
      <c r="AE522" s="695"/>
      <c r="AF522" s="695"/>
      <c r="AG522" s="695"/>
      <c r="AH522" s="695"/>
      <c r="AI522" s="695"/>
      <c r="AJ522" s="695"/>
      <c r="AK522" s="254"/>
      <c r="AL522" s="249"/>
      <c r="AM522" s="249"/>
      <c r="AN522" s="250" t="s">
        <v>180</v>
      </c>
      <c r="BV522" s="255"/>
      <c r="BW522" s="255"/>
    </row>
    <row r="523" spans="1:75" s="252" customFormat="1" ht="19.5" customHeight="1" hidden="1" outlineLevel="1">
      <c r="A523" s="249"/>
      <c r="B523" s="249"/>
      <c r="C523" s="250" t="s">
        <v>181</v>
      </c>
      <c r="W523" s="695"/>
      <c r="X523" s="695"/>
      <c r="Y523" s="695"/>
      <c r="Z523" s="695"/>
      <c r="AA523" s="695"/>
      <c r="AB523" s="695"/>
      <c r="AE523" s="695"/>
      <c r="AF523" s="695"/>
      <c r="AG523" s="695"/>
      <c r="AH523" s="695"/>
      <c r="AI523" s="695"/>
      <c r="AJ523" s="695"/>
      <c r="AK523" s="254"/>
      <c r="AL523" s="249"/>
      <c r="AM523" s="249"/>
      <c r="BV523" s="255"/>
      <c r="BW523" s="255"/>
    </row>
    <row r="524" spans="1:75" s="252" customFormat="1" ht="19.5" customHeight="1" hidden="1" outlineLevel="1">
      <c r="A524" s="249"/>
      <c r="B524" s="249"/>
      <c r="C524" s="389" t="s">
        <v>182</v>
      </c>
      <c r="W524" s="695"/>
      <c r="X524" s="695"/>
      <c r="Y524" s="695"/>
      <c r="Z524" s="695"/>
      <c r="AA524" s="695"/>
      <c r="AB524" s="695"/>
      <c r="AE524" s="695"/>
      <c r="AF524" s="695"/>
      <c r="AG524" s="695"/>
      <c r="AH524" s="695"/>
      <c r="AI524" s="695"/>
      <c r="AJ524" s="695"/>
      <c r="AK524" s="254"/>
      <c r="AL524" s="249"/>
      <c r="AM524" s="249"/>
      <c r="AN524" s="252" t="s">
        <v>183</v>
      </c>
      <c r="BV524" s="255"/>
      <c r="BW524" s="255"/>
    </row>
    <row r="525" spans="1:75" s="252" customFormat="1" ht="19.5" customHeight="1" hidden="1" outlineLevel="1">
      <c r="A525" s="249"/>
      <c r="B525" s="249"/>
      <c r="C525" s="281" t="s">
        <v>184</v>
      </c>
      <c r="W525" s="695"/>
      <c r="X525" s="695"/>
      <c r="Y525" s="695"/>
      <c r="Z525" s="695"/>
      <c r="AA525" s="695"/>
      <c r="AB525" s="695"/>
      <c r="AE525" s="695"/>
      <c r="AF525" s="695"/>
      <c r="AG525" s="695"/>
      <c r="AH525" s="695"/>
      <c r="AI525" s="695"/>
      <c r="AJ525" s="695"/>
      <c r="AK525" s="254"/>
      <c r="AL525" s="249"/>
      <c r="AM525" s="249"/>
      <c r="AN525" s="252" t="s">
        <v>184</v>
      </c>
      <c r="BV525" s="255"/>
      <c r="BW525" s="255"/>
    </row>
    <row r="526" spans="1:75" s="252" customFormat="1" ht="19.5" customHeight="1" hidden="1" outlineLevel="1">
      <c r="A526" s="249"/>
      <c r="B526" s="249"/>
      <c r="C526" s="281" t="s">
        <v>185</v>
      </c>
      <c r="W526" s="695"/>
      <c r="X526" s="695"/>
      <c r="Y526" s="695"/>
      <c r="Z526" s="695"/>
      <c r="AA526" s="695"/>
      <c r="AB526" s="695"/>
      <c r="AE526" s="695"/>
      <c r="AF526" s="695"/>
      <c r="AG526" s="695"/>
      <c r="AH526" s="695"/>
      <c r="AI526" s="695"/>
      <c r="AJ526" s="695"/>
      <c r="AK526" s="254"/>
      <c r="AL526" s="249"/>
      <c r="AM526" s="249"/>
      <c r="AN526" s="252" t="s">
        <v>185</v>
      </c>
      <c r="BV526" s="255"/>
      <c r="BW526" s="255"/>
    </row>
    <row r="527" spans="1:75" s="252" customFormat="1" ht="19.5" customHeight="1" hidden="1" outlineLevel="1">
      <c r="A527" s="249"/>
      <c r="B527" s="249"/>
      <c r="C527" s="281" t="s">
        <v>186</v>
      </c>
      <c r="W527" s="695"/>
      <c r="X527" s="695"/>
      <c r="Y527" s="695"/>
      <c r="Z527" s="695"/>
      <c r="AA527" s="695"/>
      <c r="AB527" s="695"/>
      <c r="AE527" s="695"/>
      <c r="AF527" s="695"/>
      <c r="AG527" s="695"/>
      <c r="AH527" s="695"/>
      <c r="AI527" s="695"/>
      <c r="AJ527" s="695"/>
      <c r="AK527" s="254"/>
      <c r="AL527" s="249"/>
      <c r="AM527" s="249"/>
      <c r="AN527" s="252" t="s">
        <v>187</v>
      </c>
      <c r="BV527" s="255"/>
      <c r="BW527" s="255"/>
    </row>
    <row r="528" spans="1:75" s="252" customFormat="1" ht="19.5" customHeight="1" hidden="1" outlineLevel="1">
      <c r="A528" s="249"/>
      <c r="B528" s="249"/>
      <c r="C528" s="281" t="s">
        <v>188</v>
      </c>
      <c r="W528" s="695"/>
      <c r="X528" s="695"/>
      <c r="Y528" s="695"/>
      <c r="Z528" s="695"/>
      <c r="AA528" s="695"/>
      <c r="AB528" s="695"/>
      <c r="AE528" s="695"/>
      <c r="AF528" s="695"/>
      <c r="AG528" s="695"/>
      <c r="AH528" s="695"/>
      <c r="AI528" s="695"/>
      <c r="AJ528" s="695"/>
      <c r="AK528" s="254"/>
      <c r="AL528" s="249"/>
      <c r="AM528" s="249"/>
      <c r="AN528" s="252" t="s">
        <v>189</v>
      </c>
      <c r="BV528" s="255"/>
      <c r="BW528" s="255"/>
    </row>
    <row r="529" spans="1:75" s="252" customFormat="1" ht="19.5" customHeight="1" hidden="1" outlineLevel="1">
      <c r="A529" s="249"/>
      <c r="B529" s="249"/>
      <c r="C529" s="281" t="s">
        <v>190</v>
      </c>
      <c r="W529" s="695"/>
      <c r="X529" s="695"/>
      <c r="Y529" s="695"/>
      <c r="Z529" s="695"/>
      <c r="AA529" s="695"/>
      <c r="AB529" s="695"/>
      <c r="AE529" s="695"/>
      <c r="AF529" s="695"/>
      <c r="AG529" s="695"/>
      <c r="AH529" s="695"/>
      <c r="AI529" s="695"/>
      <c r="AJ529" s="695"/>
      <c r="AK529" s="254"/>
      <c r="AL529" s="249"/>
      <c r="AM529" s="249"/>
      <c r="AN529" s="252" t="s">
        <v>191</v>
      </c>
      <c r="BV529" s="255"/>
      <c r="BW529" s="255"/>
    </row>
    <row r="530" spans="1:75" s="252" customFormat="1" ht="19.5" customHeight="1" hidden="1" outlineLevel="1">
      <c r="A530" s="249"/>
      <c r="B530" s="249"/>
      <c r="C530" s="281" t="s">
        <v>192</v>
      </c>
      <c r="W530" s="695"/>
      <c r="X530" s="695"/>
      <c r="Y530" s="695"/>
      <c r="Z530" s="695"/>
      <c r="AA530" s="695"/>
      <c r="AB530" s="695"/>
      <c r="AE530" s="695"/>
      <c r="AF530" s="695"/>
      <c r="AG530" s="695"/>
      <c r="AH530" s="695"/>
      <c r="AI530" s="695"/>
      <c r="AJ530" s="695"/>
      <c r="AK530" s="254"/>
      <c r="AL530" s="249"/>
      <c r="AM530" s="249"/>
      <c r="BV530" s="255"/>
      <c r="BW530" s="255"/>
    </row>
    <row r="531" spans="1:75" s="252" customFormat="1" ht="19.5" customHeight="1" hidden="1" outlineLevel="1">
      <c r="A531" s="249"/>
      <c r="B531" s="249"/>
      <c r="C531" s="281" t="s">
        <v>193</v>
      </c>
      <c r="W531" s="695"/>
      <c r="X531" s="695"/>
      <c r="Y531" s="695"/>
      <c r="Z531" s="695"/>
      <c r="AA531" s="695"/>
      <c r="AB531" s="695"/>
      <c r="AE531" s="695"/>
      <c r="AF531" s="695"/>
      <c r="AG531" s="695"/>
      <c r="AH531" s="695"/>
      <c r="AI531" s="695"/>
      <c r="AJ531" s="695"/>
      <c r="AK531" s="254"/>
      <c r="AL531" s="249"/>
      <c r="AM531" s="249"/>
      <c r="AN531" s="252" t="s">
        <v>194</v>
      </c>
      <c r="BV531" s="255"/>
      <c r="BW531" s="255"/>
    </row>
    <row r="532" spans="1:75" s="252" customFormat="1" ht="19.5" customHeight="1" hidden="1" outlineLevel="1">
      <c r="A532" s="249"/>
      <c r="B532" s="249"/>
      <c r="AK532" s="254"/>
      <c r="AL532" s="249"/>
      <c r="AM532" s="249"/>
      <c r="BV532" s="255"/>
      <c r="BW532" s="255"/>
    </row>
    <row r="533" spans="1:75" s="252" customFormat="1" ht="19.5" customHeight="1" hidden="1" outlineLevel="1">
      <c r="A533" s="249"/>
      <c r="B533" s="249"/>
      <c r="C533" s="250" t="s">
        <v>314</v>
      </c>
      <c r="AK533" s="254"/>
      <c r="AL533" s="249"/>
      <c r="AM533" s="249"/>
      <c r="AN533" s="250" t="s">
        <v>314</v>
      </c>
      <c r="BV533" s="255"/>
      <c r="BW533" s="255"/>
    </row>
    <row r="534" spans="1:75" s="252" customFormat="1" ht="19.5" customHeight="1" hidden="1" outlineLevel="1">
      <c r="A534" s="249"/>
      <c r="B534" s="249"/>
      <c r="AK534" s="254"/>
      <c r="AL534" s="249"/>
      <c r="AM534" s="249"/>
      <c r="BV534" s="255"/>
      <c r="BW534" s="255"/>
    </row>
    <row r="535" spans="1:75" s="252" customFormat="1" ht="19.5" customHeight="1" hidden="1" outlineLevel="1">
      <c r="A535" s="249"/>
      <c r="B535" s="249"/>
      <c r="C535" s="252" t="s">
        <v>315</v>
      </c>
      <c r="AK535" s="254"/>
      <c r="AL535" s="249"/>
      <c r="AM535" s="249"/>
      <c r="AN535" s="252" t="s">
        <v>315</v>
      </c>
      <c r="BV535" s="255"/>
      <c r="BW535" s="255"/>
    </row>
    <row r="536" spans="1:75" s="252" customFormat="1" ht="19.5" customHeight="1" hidden="1" outlineLevel="1">
      <c r="A536" s="249"/>
      <c r="B536" s="249"/>
      <c r="C536" s="252" t="s">
        <v>316</v>
      </c>
      <c r="W536" s="695"/>
      <c r="X536" s="695"/>
      <c r="Y536" s="695"/>
      <c r="Z536" s="695"/>
      <c r="AA536" s="695"/>
      <c r="AB536" s="695"/>
      <c r="AE536" s="695"/>
      <c r="AF536" s="695"/>
      <c r="AG536" s="695"/>
      <c r="AH536" s="695"/>
      <c r="AI536" s="695"/>
      <c r="AJ536" s="695"/>
      <c r="AK536" s="254"/>
      <c r="AL536" s="249"/>
      <c r="AM536" s="249"/>
      <c r="AN536" s="252" t="s">
        <v>316</v>
      </c>
      <c r="BV536" s="255"/>
      <c r="BW536" s="255"/>
    </row>
    <row r="537" spans="1:75" s="252" customFormat="1" ht="19.5" customHeight="1" hidden="1" outlineLevel="1">
      <c r="A537" s="249"/>
      <c r="B537" s="249"/>
      <c r="C537" s="252" t="s">
        <v>317</v>
      </c>
      <c r="W537" s="695"/>
      <c r="X537" s="695"/>
      <c r="Y537" s="695"/>
      <c r="Z537" s="695"/>
      <c r="AA537" s="695"/>
      <c r="AB537" s="695"/>
      <c r="AE537" s="695"/>
      <c r="AF537" s="695"/>
      <c r="AG537" s="695"/>
      <c r="AH537" s="695"/>
      <c r="AI537" s="695"/>
      <c r="AJ537" s="695"/>
      <c r="AK537" s="254"/>
      <c r="AL537" s="249"/>
      <c r="AM537" s="249"/>
      <c r="AN537" s="252" t="s">
        <v>317</v>
      </c>
      <c r="BV537" s="255"/>
      <c r="BW537" s="255"/>
    </row>
    <row r="538" spans="1:75" s="252" customFormat="1" ht="19.5" customHeight="1" hidden="1" outlineLevel="1">
      <c r="A538" s="249"/>
      <c r="B538" s="249"/>
      <c r="W538" s="695"/>
      <c r="X538" s="695"/>
      <c r="Y538" s="695"/>
      <c r="Z538" s="695"/>
      <c r="AA538" s="695"/>
      <c r="AB538" s="695"/>
      <c r="AE538" s="695"/>
      <c r="AF538" s="695"/>
      <c r="AG538" s="695"/>
      <c r="AH538" s="695"/>
      <c r="AI538" s="695"/>
      <c r="AJ538" s="695"/>
      <c r="AK538" s="254"/>
      <c r="AL538" s="249"/>
      <c r="AM538" s="249"/>
      <c r="BV538" s="255"/>
      <c r="BW538" s="255"/>
    </row>
    <row r="539" spans="1:75" s="252" customFormat="1" ht="19.5" customHeight="1" hidden="1" outlineLevel="1">
      <c r="A539" s="249"/>
      <c r="B539" s="249"/>
      <c r="W539" s="695"/>
      <c r="X539" s="695"/>
      <c r="Y539" s="695"/>
      <c r="Z539" s="695"/>
      <c r="AA539" s="695"/>
      <c r="AB539" s="695"/>
      <c r="AE539" s="695"/>
      <c r="AF539" s="695"/>
      <c r="AG539" s="695"/>
      <c r="AH539" s="695"/>
      <c r="AI539" s="695"/>
      <c r="AJ539" s="695"/>
      <c r="AK539" s="254"/>
      <c r="AL539" s="249"/>
      <c r="AM539" s="249"/>
      <c r="BV539" s="255"/>
      <c r="BW539" s="255"/>
    </row>
    <row r="540" spans="1:75" s="252" customFormat="1" ht="19.5" customHeight="1" hidden="1" collapsed="1">
      <c r="A540" s="249">
        <v>24</v>
      </c>
      <c r="B540" s="249" t="s">
        <v>8</v>
      </c>
      <c r="C540" s="250" t="s">
        <v>318</v>
      </c>
      <c r="AK540" s="254"/>
      <c r="AL540" s="249" t="s">
        <v>319</v>
      </c>
      <c r="AM540" s="249" t="s">
        <v>8</v>
      </c>
      <c r="AN540" s="250" t="s">
        <v>320</v>
      </c>
      <c r="BV540" s="255"/>
      <c r="BW540" s="255"/>
    </row>
    <row r="541" spans="1:75" s="252" customFormat="1" ht="19.5" customHeight="1" hidden="1">
      <c r="A541" s="269"/>
      <c r="B541" s="249"/>
      <c r="C541" s="250" t="s">
        <v>321</v>
      </c>
      <c r="AK541" s="254"/>
      <c r="AL541" s="249"/>
      <c r="AM541" s="249"/>
      <c r="AN541" s="250" t="s">
        <v>322</v>
      </c>
      <c r="BV541" s="255"/>
      <c r="BW541" s="255"/>
    </row>
    <row r="542" spans="1:75" s="252" customFormat="1" ht="19.5" customHeight="1" hidden="1">
      <c r="A542" s="269"/>
      <c r="B542" s="249"/>
      <c r="C542" s="250"/>
      <c r="W542" s="709"/>
      <c r="X542" s="887"/>
      <c r="Y542" s="887"/>
      <c r="Z542" s="887"/>
      <c r="AA542" s="887"/>
      <c r="AB542" s="887"/>
      <c r="AC542" s="265"/>
      <c r="AD542" s="265"/>
      <c r="AE542" s="725" t="s">
        <v>19</v>
      </c>
      <c r="AF542" s="888"/>
      <c r="AG542" s="888"/>
      <c r="AH542" s="888"/>
      <c r="AI542" s="888"/>
      <c r="AJ542" s="888"/>
      <c r="AK542" s="254"/>
      <c r="AL542" s="249"/>
      <c r="AM542" s="249"/>
      <c r="AN542" s="250"/>
      <c r="BV542" s="255"/>
      <c r="BW542" s="255"/>
    </row>
    <row r="543" spans="1:75" s="252" customFormat="1" ht="19.5" customHeight="1" hidden="1">
      <c r="A543" s="269"/>
      <c r="B543" s="249"/>
      <c r="C543" s="390" t="s">
        <v>323</v>
      </c>
      <c r="W543" s="263"/>
      <c r="X543" s="263"/>
      <c r="Y543" s="263"/>
      <c r="Z543" s="263"/>
      <c r="AA543" s="263"/>
      <c r="AB543" s="263"/>
      <c r="AE543" s="889"/>
      <c r="AF543" s="889"/>
      <c r="AG543" s="889"/>
      <c r="AH543" s="889"/>
      <c r="AI543" s="889"/>
      <c r="AJ543" s="889"/>
      <c r="AK543" s="254"/>
      <c r="AL543" s="249"/>
      <c r="AM543" s="249"/>
      <c r="AN543" s="250"/>
      <c r="BV543" s="255"/>
      <c r="BW543" s="255"/>
    </row>
    <row r="544" spans="1:75" s="252" customFormat="1" ht="19.5" customHeight="1" hidden="1">
      <c r="A544" s="269"/>
      <c r="B544" s="249"/>
      <c r="C544" s="390" t="s">
        <v>324</v>
      </c>
      <c r="W544" s="263"/>
      <c r="X544" s="263"/>
      <c r="Y544" s="263"/>
      <c r="Z544" s="263"/>
      <c r="AA544" s="263"/>
      <c r="AB544" s="263"/>
      <c r="AE544" s="695"/>
      <c r="AF544" s="695"/>
      <c r="AG544" s="695"/>
      <c r="AH544" s="695"/>
      <c r="AI544" s="695"/>
      <c r="AJ544" s="695"/>
      <c r="AK544" s="254"/>
      <c r="AL544" s="249"/>
      <c r="AM544" s="249"/>
      <c r="AN544" s="250"/>
      <c r="BV544" s="255"/>
      <c r="BW544" s="255"/>
    </row>
    <row r="545" spans="1:75" s="252" customFormat="1" ht="19.5" customHeight="1" hidden="1">
      <c r="A545" s="269"/>
      <c r="B545" s="249"/>
      <c r="C545" s="390" t="s">
        <v>325</v>
      </c>
      <c r="W545" s="263"/>
      <c r="X545" s="263"/>
      <c r="Y545" s="263"/>
      <c r="Z545" s="263"/>
      <c r="AA545" s="263"/>
      <c r="AB545" s="263"/>
      <c r="AE545" s="695">
        <v>0</v>
      </c>
      <c r="AF545" s="695"/>
      <c r="AG545" s="695"/>
      <c r="AH545" s="695"/>
      <c r="AI545" s="695"/>
      <c r="AJ545" s="695"/>
      <c r="AK545" s="254"/>
      <c r="AL545" s="249"/>
      <c r="AM545" s="249"/>
      <c r="AN545" s="250"/>
      <c r="BV545" s="255"/>
      <c r="BW545" s="255"/>
    </row>
    <row r="546" spans="1:75" s="252" customFormat="1" ht="19.5" customHeight="1" hidden="1">
      <c r="A546" s="269"/>
      <c r="B546" s="249"/>
      <c r="C546" s="390" t="s">
        <v>327</v>
      </c>
      <c r="W546" s="263"/>
      <c r="X546" s="263"/>
      <c r="Y546" s="263"/>
      <c r="Z546" s="263"/>
      <c r="AA546" s="263"/>
      <c r="AB546" s="263"/>
      <c r="AE546" s="695"/>
      <c r="AF546" s="695"/>
      <c r="AG546" s="695"/>
      <c r="AH546" s="695"/>
      <c r="AI546" s="695"/>
      <c r="AJ546" s="695"/>
      <c r="AK546" s="254"/>
      <c r="AL546" s="249"/>
      <c r="AM546" s="249"/>
      <c r="AN546" s="250"/>
      <c r="BV546" s="255"/>
      <c r="BW546" s="255"/>
    </row>
    <row r="547" spans="1:75" s="252" customFormat="1" ht="19.5" customHeight="1" hidden="1">
      <c r="A547" s="269"/>
      <c r="B547" s="249"/>
      <c r="C547" s="390" t="s">
        <v>328</v>
      </c>
      <c r="W547" s="263"/>
      <c r="X547" s="263"/>
      <c r="Y547" s="263"/>
      <c r="Z547" s="263"/>
      <c r="AA547" s="263"/>
      <c r="AB547" s="263"/>
      <c r="AE547" s="695" t="s">
        <v>329</v>
      </c>
      <c r="AF547" s="695"/>
      <c r="AG547" s="695"/>
      <c r="AH547" s="695"/>
      <c r="AI547" s="695"/>
      <c r="AJ547" s="695"/>
      <c r="AK547" s="254"/>
      <c r="AL547" s="249"/>
      <c r="AM547" s="249"/>
      <c r="AN547" s="250"/>
      <c r="BV547" s="255"/>
      <c r="BW547" s="255"/>
    </row>
    <row r="548" spans="1:75" s="252" customFormat="1" ht="19.5" customHeight="1" hidden="1">
      <c r="A548" s="249"/>
      <c r="B548" s="249"/>
      <c r="C548" s="390" t="s">
        <v>330</v>
      </c>
      <c r="W548" s="263"/>
      <c r="X548" s="263"/>
      <c r="Y548" s="263"/>
      <c r="Z548" s="263"/>
      <c r="AA548" s="263"/>
      <c r="AB548" s="263"/>
      <c r="AE548" s="889">
        <v>0</v>
      </c>
      <c r="AF548" s="889"/>
      <c r="AG548" s="889"/>
      <c r="AH548" s="889"/>
      <c r="AI548" s="889"/>
      <c r="AJ548" s="889"/>
      <c r="AK548" s="254"/>
      <c r="AL548" s="249"/>
      <c r="AM548" s="249"/>
      <c r="BV548" s="255"/>
      <c r="BW548" s="255"/>
    </row>
    <row r="549" spans="1:75" s="252" customFormat="1" ht="19.5" customHeight="1" hidden="1">
      <c r="A549" s="249"/>
      <c r="B549" s="249"/>
      <c r="C549" s="390" t="s">
        <v>324</v>
      </c>
      <c r="W549" s="263"/>
      <c r="X549" s="263"/>
      <c r="Y549" s="263"/>
      <c r="Z549" s="263"/>
      <c r="AA549" s="263"/>
      <c r="AB549" s="263"/>
      <c r="AE549" s="695">
        <v>0</v>
      </c>
      <c r="AF549" s="695"/>
      <c r="AG549" s="695"/>
      <c r="AH549" s="695"/>
      <c r="AI549" s="695"/>
      <c r="AJ549" s="695"/>
      <c r="AK549" s="254"/>
      <c r="AL549" s="249"/>
      <c r="AM549" s="249"/>
      <c r="BV549" s="255"/>
      <c r="BW549" s="255"/>
    </row>
    <row r="550" spans="1:75" s="252" customFormat="1" ht="19.5" customHeight="1" hidden="1">
      <c r="A550" s="249"/>
      <c r="B550" s="249"/>
      <c r="C550" s="390" t="s">
        <v>325</v>
      </c>
      <c r="W550" s="263"/>
      <c r="X550" s="263"/>
      <c r="Y550" s="263"/>
      <c r="Z550" s="263"/>
      <c r="AA550" s="263"/>
      <c r="AB550" s="263"/>
      <c r="AE550" s="695">
        <v>0</v>
      </c>
      <c r="AF550" s="695"/>
      <c r="AG550" s="695"/>
      <c r="AH550" s="695"/>
      <c r="AI550" s="695"/>
      <c r="AJ550" s="695"/>
      <c r="AK550" s="254"/>
      <c r="AL550" s="249"/>
      <c r="AM550" s="249"/>
      <c r="BV550" s="255"/>
      <c r="BW550" s="255"/>
    </row>
    <row r="551" spans="1:75" s="252" customFormat="1" ht="19.5" customHeight="1" hidden="1">
      <c r="A551" s="249"/>
      <c r="B551" s="249"/>
      <c r="C551" s="390" t="s">
        <v>327</v>
      </c>
      <c r="W551" s="263"/>
      <c r="X551" s="263"/>
      <c r="Y551" s="263"/>
      <c r="Z551" s="263"/>
      <c r="AA551" s="263"/>
      <c r="AB551" s="263"/>
      <c r="AE551" s="695"/>
      <c r="AF551" s="695"/>
      <c r="AG551" s="695"/>
      <c r="AH551" s="695"/>
      <c r="AI551" s="695"/>
      <c r="AJ551" s="695"/>
      <c r="AK551" s="254"/>
      <c r="AL551" s="249"/>
      <c r="AM551" s="249"/>
      <c r="BV551" s="255"/>
      <c r="BW551" s="255"/>
    </row>
    <row r="552" spans="1:75" s="252" customFormat="1" ht="19.5" customHeight="1" hidden="1">
      <c r="A552" s="249"/>
      <c r="B552" s="249"/>
      <c r="C552" s="391" t="s">
        <v>331</v>
      </c>
      <c r="X552" s="890"/>
      <c r="Y552" s="890"/>
      <c r="Z552" s="890"/>
      <c r="AA552" s="890"/>
      <c r="AB552" s="890"/>
      <c r="AC552" s="890"/>
      <c r="AD552" s="890"/>
      <c r="AE552" s="890"/>
      <c r="AF552" s="890"/>
      <c r="AG552" s="890"/>
      <c r="AH552" s="890"/>
      <c r="AI552" s="890"/>
      <c r="AJ552" s="890"/>
      <c r="AK552" s="254"/>
      <c r="AL552" s="249"/>
      <c r="AM552" s="249"/>
      <c r="BV552" s="255"/>
      <c r="BW552" s="255"/>
    </row>
    <row r="553" spans="1:75" s="252" customFormat="1" ht="19.5" customHeight="1" hidden="1">
      <c r="A553" s="249"/>
      <c r="B553" s="249"/>
      <c r="C553" s="390" t="s">
        <v>332</v>
      </c>
      <c r="W553" s="392"/>
      <c r="X553" s="392"/>
      <c r="Y553" s="392"/>
      <c r="Z553" s="392"/>
      <c r="AA553" s="392"/>
      <c r="AB553" s="392"/>
      <c r="AC553" s="392"/>
      <c r="AD553" s="392"/>
      <c r="AE553" s="695"/>
      <c r="AF553" s="695"/>
      <c r="AG553" s="695"/>
      <c r="AH553" s="695"/>
      <c r="AI553" s="695"/>
      <c r="AJ553" s="695"/>
      <c r="AK553" s="254"/>
      <c r="AL553" s="249"/>
      <c r="AM553" s="249"/>
      <c r="BV553" s="255"/>
      <c r="BW553" s="255"/>
    </row>
    <row r="554" spans="1:75" s="252" customFormat="1" ht="19.5" customHeight="1" hidden="1">
      <c r="A554" s="249"/>
      <c r="B554" s="249"/>
      <c r="C554" s="390" t="s">
        <v>333</v>
      </c>
      <c r="W554" s="695"/>
      <c r="X554" s="695"/>
      <c r="Y554" s="695"/>
      <c r="Z554" s="695"/>
      <c r="AA554" s="695"/>
      <c r="AB554" s="695"/>
      <c r="AE554" s="695"/>
      <c r="AF554" s="695"/>
      <c r="AG554" s="695"/>
      <c r="AH554" s="695"/>
      <c r="AI554" s="695"/>
      <c r="AJ554" s="695"/>
      <c r="AK554" s="254"/>
      <c r="AL554" s="249"/>
      <c r="AM554" s="249"/>
      <c r="BV554" s="255"/>
      <c r="BW554" s="255"/>
    </row>
    <row r="555" spans="1:75" s="252" customFormat="1" ht="19.5" customHeight="1" hidden="1">
      <c r="A555" s="249"/>
      <c r="B555" s="249"/>
      <c r="C555" s="390" t="s">
        <v>334</v>
      </c>
      <c r="W555" s="695"/>
      <c r="X555" s="695"/>
      <c r="Y555" s="695"/>
      <c r="Z555" s="695"/>
      <c r="AA555" s="695"/>
      <c r="AB555" s="695"/>
      <c r="AE555" s="695"/>
      <c r="AF555" s="695"/>
      <c r="AG555" s="695"/>
      <c r="AH555" s="695"/>
      <c r="AI555" s="695"/>
      <c r="AJ555" s="695"/>
      <c r="AK555" s="254"/>
      <c r="AL555" s="249"/>
      <c r="AM555" s="249"/>
      <c r="BV555" s="255"/>
      <c r="BW555" s="255"/>
    </row>
    <row r="556" spans="1:75" s="252" customFormat="1" ht="19.5" customHeight="1" hidden="1">
      <c r="A556" s="249"/>
      <c r="B556" s="249"/>
      <c r="C556" s="390" t="s">
        <v>335</v>
      </c>
      <c r="W556" s="695"/>
      <c r="X556" s="695"/>
      <c r="Y556" s="695"/>
      <c r="Z556" s="695"/>
      <c r="AA556" s="695"/>
      <c r="AB556" s="695"/>
      <c r="AE556" s="695"/>
      <c r="AF556" s="695"/>
      <c r="AG556" s="695"/>
      <c r="AH556" s="695"/>
      <c r="AI556" s="695"/>
      <c r="AJ556" s="695"/>
      <c r="AK556" s="254"/>
      <c r="AL556" s="249"/>
      <c r="AM556" s="249"/>
      <c r="BV556" s="255"/>
      <c r="BW556" s="255"/>
    </row>
    <row r="557" spans="1:75" s="252" customFormat="1" ht="19.5" customHeight="1" hidden="1">
      <c r="A557" s="249"/>
      <c r="B557" s="249"/>
      <c r="C557" s="390" t="s">
        <v>336</v>
      </c>
      <c r="W557" s="695"/>
      <c r="X557" s="695"/>
      <c r="Y557" s="695"/>
      <c r="Z557" s="695"/>
      <c r="AA557" s="695"/>
      <c r="AB557" s="695"/>
      <c r="AE557" s="695"/>
      <c r="AF557" s="695"/>
      <c r="AG557" s="695"/>
      <c r="AH557" s="695"/>
      <c r="AI557" s="695"/>
      <c r="AJ557" s="695"/>
      <c r="AK557" s="254"/>
      <c r="AL557" s="249"/>
      <c r="AM557" s="249"/>
      <c r="BV557" s="255"/>
      <c r="BW557" s="255"/>
    </row>
    <row r="558" spans="1:75" s="252" customFormat="1" ht="19.5" customHeight="1" hidden="1">
      <c r="A558" s="249"/>
      <c r="B558" s="249"/>
      <c r="C558" s="390" t="s">
        <v>337</v>
      </c>
      <c r="W558" s="695"/>
      <c r="X558" s="695"/>
      <c r="Y558" s="695"/>
      <c r="Z558" s="695"/>
      <c r="AA558" s="695"/>
      <c r="AB558" s="695"/>
      <c r="AE558" s="695"/>
      <c r="AF558" s="695"/>
      <c r="AG558" s="695"/>
      <c r="AH558" s="695"/>
      <c r="AI558" s="695"/>
      <c r="AJ558" s="695"/>
      <c r="AK558" s="254"/>
      <c r="AL558" s="249"/>
      <c r="AM558" s="249"/>
      <c r="BV558" s="255"/>
      <c r="BW558" s="255"/>
    </row>
    <row r="559" spans="1:75" s="252" customFormat="1" ht="19.5" customHeight="1" hidden="1">
      <c r="A559" s="249"/>
      <c r="B559" s="249"/>
      <c r="C559" s="390" t="s">
        <v>338</v>
      </c>
      <c r="W559" s="695"/>
      <c r="X559" s="695"/>
      <c r="Y559" s="695"/>
      <c r="Z559" s="695"/>
      <c r="AA559" s="695"/>
      <c r="AB559" s="695"/>
      <c r="AE559" s="695"/>
      <c r="AF559" s="695"/>
      <c r="AG559" s="695"/>
      <c r="AH559" s="695"/>
      <c r="AI559" s="695"/>
      <c r="AJ559" s="695"/>
      <c r="AK559" s="254"/>
      <c r="AL559" s="249"/>
      <c r="AM559" s="249"/>
      <c r="BV559" s="255"/>
      <c r="BW559" s="255"/>
    </row>
    <row r="560" spans="1:75" s="252" customFormat="1" ht="19.5" customHeight="1" hidden="1">
      <c r="A560" s="249"/>
      <c r="B560" s="249"/>
      <c r="AK560" s="254"/>
      <c r="AL560" s="249"/>
      <c r="AM560" s="249"/>
      <c r="BV560" s="255"/>
      <c r="BW560" s="255"/>
    </row>
    <row r="561" spans="3:40" ht="19.5" customHeight="1" hidden="1" outlineLevel="1">
      <c r="C561" s="250"/>
      <c r="AN561" s="250" t="s">
        <v>614</v>
      </c>
    </row>
    <row r="562" ht="19.5" customHeight="1" hidden="1" outlineLevel="1"/>
    <row r="563" spans="3:73" ht="31.5" customHeight="1" hidden="1" outlineLevel="1">
      <c r="C563" s="891" t="s">
        <v>340</v>
      </c>
      <c r="D563" s="891"/>
      <c r="E563" s="891"/>
      <c r="F563" s="891"/>
      <c r="G563" s="891"/>
      <c r="H563" s="891"/>
      <c r="I563" s="891"/>
      <c r="J563" s="891"/>
      <c r="K563" s="891"/>
      <c r="L563" s="891"/>
      <c r="M563" s="891"/>
      <c r="N563" s="891"/>
      <c r="O563" s="891"/>
      <c r="P563" s="891"/>
      <c r="Q563" s="891"/>
      <c r="R563" s="891"/>
      <c r="S563" s="891"/>
      <c r="T563" s="891"/>
      <c r="U563" s="891"/>
      <c r="V563" s="891"/>
      <c r="W563" s="891"/>
      <c r="X563" s="891"/>
      <c r="Y563" s="891"/>
      <c r="Z563" s="891"/>
      <c r="AA563" s="891"/>
      <c r="AB563" s="891"/>
      <c r="AC563" s="891"/>
      <c r="AD563" s="891"/>
      <c r="AE563" s="891"/>
      <c r="AF563" s="891"/>
      <c r="AG563" s="891"/>
      <c r="AH563" s="891"/>
      <c r="AI563" s="891"/>
      <c r="AJ563" s="891"/>
      <c r="AN563" s="891" t="s">
        <v>340</v>
      </c>
      <c r="AO563" s="891"/>
      <c r="AP563" s="891"/>
      <c r="AQ563" s="891"/>
      <c r="AR563" s="891"/>
      <c r="AS563" s="891"/>
      <c r="AT563" s="891"/>
      <c r="AU563" s="891"/>
      <c r="AV563" s="891"/>
      <c r="AW563" s="891"/>
      <c r="AX563" s="891"/>
      <c r="AY563" s="891"/>
      <c r="AZ563" s="891"/>
      <c r="BA563" s="891"/>
      <c r="BB563" s="891"/>
      <c r="BC563" s="891"/>
      <c r="BD563" s="891"/>
      <c r="BE563" s="891"/>
      <c r="BF563" s="891"/>
      <c r="BG563" s="891"/>
      <c r="BH563" s="891"/>
      <c r="BI563" s="891"/>
      <c r="BJ563" s="891"/>
      <c r="BK563" s="891"/>
      <c r="BL563" s="891"/>
      <c r="BM563" s="891"/>
      <c r="BN563" s="891"/>
      <c r="BO563" s="891"/>
      <c r="BP563" s="891"/>
      <c r="BQ563" s="891"/>
      <c r="BR563" s="891"/>
      <c r="BS563" s="891"/>
      <c r="BT563" s="891"/>
      <c r="BU563" s="393"/>
    </row>
    <row r="564" spans="3:73" ht="30.75" customHeight="1" hidden="1" outlineLevel="1">
      <c r="C564" s="891" t="s">
        <v>341</v>
      </c>
      <c r="D564" s="891"/>
      <c r="E564" s="891"/>
      <c r="F564" s="891"/>
      <c r="G564" s="891"/>
      <c r="H564" s="891"/>
      <c r="I564" s="891"/>
      <c r="J564" s="891"/>
      <c r="K564" s="891"/>
      <c r="L564" s="891"/>
      <c r="M564" s="891"/>
      <c r="N564" s="891"/>
      <c r="O564" s="891"/>
      <c r="P564" s="891"/>
      <c r="Q564" s="891"/>
      <c r="R564" s="891"/>
      <c r="S564" s="891"/>
      <c r="T564" s="891"/>
      <c r="U564" s="891"/>
      <c r="V564" s="891"/>
      <c r="W564" s="891"/>
      <c r="X564" s="891"/>
      <c r="Y564" s="891"/>
      <c r="Z564" s="891"/>
      <c r="AA564" s="891"/>
      <c r="AB564" s="891"/>
      <c r="AC564" s="891"/>
      <c r="AD564" s="891"/>
      <c r="AE564" s="891"/>
      <c r="AF564" s="891"/>
      <c r="AG564" s="891"/>
      <c r="AH564" s="891"/>
      <c r="AI564" s="891"/>
      <c r="AJ564" s="891"/>
      <c r="AN564" s="891" t="s">
        <v>341</v>
      </c>
      <c r="AO564" s="891"/>
      <c r="AP564" s="891"/>
      <c r="AQ564" s="891"/>
      <c r="AR564" s="891"/>
      <c r="AS564" s="891"/>
      <c r="AT564" s="891"/>
      <c r="AU564" s="891"/>
      <c r="AV564" s="891"/>
      <c r="AW564" s="891"/>
      <c r="AX564" s="891"/>
      <c r="AY564" s="891"/>
      <c r="AZ564" s="891"/>
      <c r="BA564" s="891"/>
      <c r="BB564" s="891"/>
      <c r="BC564" s="891"/>
      <c r="BD564" s="891"/>
      <c r="BE564" s="891"/>
      <c r="BF564" s="891"/>
      <c r="BG564" s="891"/>
      <c r="BH564" s="891"/>
      <c r="BI564" s="891"/>
      <c r="BJ564" s="891"/>
      <c r="BK564" s="891"/>
      <c r="BL564" s="891"/>
      <c r="BM564" s="891"/>
      <c r="BN564" s="891"/>
      <c r="BO564" s="891"/>
      <c r="BP564" s="891"/>
      <c r="BQ564" s="891"/>
      <c r="BR564" s="891"/>
      <c r="BS564" s="891"/>
      <c r="BT564" s="891"/>
      <c r="BU564" s="393"/>
    </row>
    <row r="565" spans="3:73" ht="62.25" customHeight="1" hidden="1" outlineLevel="1">
      <c r="C565" s="891" t="s">
        <v>342</v>
      </c>
      <c r="D565" s="891"/>
      <c r="E565" s="891"/>
      <c r="F565" s="891"/>
      <c r="G565" s="891"/>
      <c r="H565" s="891"/>
      <c r="I565" s="891"/>
      <c r="J565" s="891"/>
      <c r="K565" s="891"/>
      <c r="L565" s="891"/>
      <c r="M565" s="891"/>
      <c r="N565" s="891"/>
      <c r="O565" s="891"/>
      <c r="P565" s="891"/>
      <c r="Q565" s="891"/>
      <c r="R565" s="891"/>
      <c r="S565" s="891"/>
      <c r="T565" s="891"/>
      <c r="U565" s="891"/>
      <c r="V565" s="891"/>
      <c r="W565" s="891"/>
      <c r="X565" s="891"/>
      <c r="Y565" s="891"/>
      <c r="Z565" s="891"/>
      <c r="AA565" s="891"/>
      <c r="AB565" s="891"/>
      <c r="AC565" s="891"/>
      <c r="AD565" s="891"/>
      <c r="AE565" s="891"/>
      <c r="AF565" s="891"/>
      <c r="AG565" s="891"/>
      <c r="AH565" s="891"/>
      <c r="AI565" s="891"/>
      <c r="AJ565" s="891"/>
      <c r="AN565" s="891" t="s">
        <v>343</v>
      </c>
      <c r="AO565" s="891"/>
      <c r="AP565" s="891"/>
      <c r="AQ565" s="891"/>
      <c r="AR565" s="891"/>
      <c r="AS565" s="891"/>
      <c r="AT565" s="891"/>
      <c r="AU565" s="891"/>
      <c r="AV565" s="891"/>
      <c r="AW565" s="891"/>
      <c r="AX565" s="891"/>
      <c r="AY565" s="891"/>
      <c r="AZ565" s="891"/>
      <c r="BA565" s="891"/>
      <c r="BB565" s="891"/>
      <c r="BC565" s="891"/>
      <c r="BD565" s="891"/>
      <c r="BE565" s="891"/>
      <c r="BF565" s="891"/>
      <c r="BG565" s="891"/>
      <c r="BH565" s="891"/>
      <c r="BI565" s="891"/>
      <c r="BJ565" s="891"/>
      <c r="BK565" s="891"/>
      <c r="BL565" s="891"/>
      <c r="BM565" s="891"/>
      <c r="BN565" s="891"/>
      <c r="BO565" s="891"/>
      <c r="BP565" s="891"/>
      <c r="BQ565" s="891"/>
      <c r="BR565" s="891"/>
      <c r="BS565" s="891"/>
      <c r="BT565" s="891"/>
      <c r="BU565" s="393"/>
    </row>
    <row r="566" spans="3:40" ht="19.5" customHeight="1" hidden="1" outlineLevel="1">
      <c r="C566" s="281" t="s">
        <v>344</v>
      </c>
      <c r="D566" s="281" t="s">
        <v>345</v>
      </c>
      <c r="AN566" s="281" t="s">
        <v>346</v>
      </c>
    </row>
    <row r="567" spans="3:40" ht="19.5" customHeight="1" hidden="1" outlineLevel="1">
      <c r="C567" s="281" t="s">
        <v>344</v>
      </c>
      <c r="D567" s="891" t="s">
        <v>347</v>
      </c>
      <c r="E567" s="891"/>
      <c r="F567" s="891"/>
      <c r="G567" s="891"/>
      <c r="H567" s="891"/>
      <c r="I567" s="891"/>
      <c r="J567" s="891"/>
      <c r="K567" s="891"/>
      <c r="L567" s="891"/>
      <c r="M567" s="891"/>
      <c r="N567" s="891"/>
      <c r="O567" s="891"/>
      <c r="P567" s="891"/>
      <c r="Q567" s="891"/>
      <c r="R567" s="891"/>
      <c r="S567" s="891"/>
      <c r="T567" s="891"/>
      <c r="U567" s="891"/>
      <c r="V567" s="891"/>
      <c r="W567" s="891"/>
      <c r="X567" s="891"/>
      <c r="Y567" s="891"/>
      <c r="Z567" s="891"/>
      <c r="AA567" s="891"/>
      <c r="AB567" s="891"/>
      <c r="AC567" s="891"/>
      <c r="AD567" s="891"/>
      <c r="AE567" s="891"/>
      <c r="AF567" s="891"/>
      <c r="AG567" s="891"/>
      <c r="AH567" s="891"/>
      <c r="AI567" s="891"/>
      <c r="AJ567" s="891"/>
      <c r="AN567" s="281" t="s">
        <v>348</v>
      </c>
    </row>
    <row r="568" ht="19.5" customHeight="1" hidden="1" outlineLevel="1"/>
    <row r="569" ht="19.5" customHeight="1" hidden="1" outlineLevel="1" collapsed="1">
      <c r="C569" s="250" t="s">
        <v>349</v>
      </c>
    </row>
    <row r="570" ht="19.5" customHeight="1" hidden="1" outlineLevel="1">
      <c r="C570" s="390" t="s">
        <v>350</v>
      </c>
    </row>
    <row r="571" ht="19.5" customHeight="1" hidden="1" outlineLevel="1">
      <c r="C571" s="390" t="s">
        <v>351</v>
      </c>
    </row>
    <row r="572" spans="1:76" s="396" customFormat="1" ht="30.75" customHeight="1" hidden="1" outlineLevel="1">
      <c r="A572" s="394"/>
      <c r="B572" s="394"/>
      <c r="C572" s="892" t="s">
        <v>352</v>
      </c>
      <c r="D572" s="892"/>
      <c r="E572" s="892"/>
      <c r="F572" s="892"/>
      <c r="G572" s="892"/>
      <c r="H572" s="892"/>
      <c r="I572" s="892"/>
      <c r="J572" s="892"/>
      <c r="K572" s="892"/>
      <c r="L572" s="892"/>
      <c r="M572" s="892"/>
      <c r="N572" s="892" t="s">
        <v>353</v>
      </c>
      <c r="O572" s="892"/>
      <c r="P572" s="892"/>
      <c r="Q572" s="892"/>
      <c r="R572" s="892"/>
      <c r="S572" s="892"/>
      <c r="T572" s="892" t="s">
        <v>354</v>
      </c>
      <c r="U572" s="892"/>
      <c r="V572" s="892"/>
      <c r="W572" s="892"/>
      <c r="X572" s="892"/>
      <c r="Y572" s="892"/>
      <c r="Z572" s="892"/>
      <c r="AA572" s="892"/>
      <c r="AB572" s="892"/>
      <c r="AC572" s="892"/>
      <c r="AD572" s="395"/>
      <c r="AE572" s="892" t="s">
        <v>355</v>
      </c>
      <c r="AF572" s="892"/>
      <c r="AG572" s="892"/>
      <c r="AH572" s="892"/>
      <c r="AI572" s="892"/>
      <c r="AJ572" s="892"/>
      <c r="AL572" s="394"/>
      <c r="AM572" s="394"/>
      <c r="AN572" s="273"/>
      <c r="AO572" s="273"/>
      <c r="AP572" s="273"/>
      <c r="AQ572" s="273"/>
      <c r="AR572" s="273"/>
      <c r="AS572" s="273"/>
      <c r="AT572" s="273"/>
      <c r="AU572" s="273"/>
      <c r="AV572" s="273"/>
      <c r="AW572" s="273"/>
      <c r="AX572" s="273"/>
      <c r="AY572" s="273"/>
      <c r="AZ572" s="273"/>
      <c r="BA572" s="273"/>
      <c r="BB572" s="273"/>
      <c r="BC572" s="273"/>
      <c r="BD572" s="273"/>
      <c r="BE572" s="273"/>
      <c r="BF572" s="273"/>
      <c r="BG572" s="273"/>
      <c r="BH572" s="273"/>
      <c r="BI572" s="273"/>
      <c r="BJ572" s="273"/>
      <c r="BK572" s="273"/>
      <c r="BL572" s="273"/>
      <c r="BM572" s="273"/>
      <c r="BN572" s="273"/>
      <c r="BO572" s="273"/>
      <c r="BP572" s="273"/>
      <c r="BQ572" s="273"/>
      <c r="BR572" s="273"/>
      <c r="BS572" s="273"/>
      <c r="BT572" s="273"/>
      <c r="BU572" s="273"/>
      <c r="BV572" s="397"/>
      <c r="BW572" s="397"/>
      <c r="BX572" s="273"/>
    </row>
    <row r="573" spans="3:36" ht="21" customHeight="1" hidden="1" outlineLevel="1">
      <c r="C573" s="893"/>
      <c r="D573" s="893"/>
      <c r="E573" s="893"/>
      <c r="F573" s="893"/>
      <c r="G573" s="893"/>
      <c r="H573" s="893"/>
      <c r="I573" s="893"/>
      <c r="J573" s="893"/>
      <c r="K573" s="893"/>
      <c r="L573" s="893"/>
      <c r="M573" s="893"/>
      <c r="N573" s="892"/>
      <c r="O573" s="892"/>
      <c r="P573" s="892"/>
      <c r="Q573" s="892"/>
      <c r="R573" s="892"/>
      <c r="S573" s="892"/>
      <c r="T573" s="892"/>
      <c r="U573" s="892"/>
      <c r="V573" s="892"/>
      <c r="W573" s="892"/>
      <c r="X573" s="892"/>
      <c r="Y573" s="892"/>
      <c r="Z573" s="892"/>
      <c r="AA573" s="892"/>
      <c r="AB573" s="892"/>
      <c r="AC573" s="892"/>
      <c r="AD573" s="395"/>
      <c r="AE573" s="695"/>
      <c r="AF573" s="695"/>
      <c r="AG573" s="695"/>
      <c r="AH573" s="695"/>
      <c r="AI573" s="695"/>
      <c r="AJ573" s="695"/>
    </row>
    <row r="574" spans="3:36" ht="20.25" customHeight="1" hidden="1" outlineLevel="1">
      <c r="C574" s="893"/>
      <c r="D574" s="893"/>
      <c r="E574" s="893"/>
      <c r="F574" s="893"/>
      <c r="G574" s="893"/>
      <c r="H574" s="893"/>
      <c r="I574" s="893"/>
      <c r="J574" s="893"/>
      <c r="K574" s="893"/>
      <c r="L574" s="893"/>
      <c r="M574" s="893"/>
      <c r="N574" s="892"/>
      <c r="O574" s="892"/>
      <c r="P574" s="892"/>
      <c r="Q574" s="892"/>
      <c r="R574" s="892"/>
      <c r="S574" s="892"/>
      <c r="T574" s="892"/>
      <c r="U574" s="892"/>
      <c r="V574" s="892"/>
      <c r="W574" s="892"/>
      <c r="X574" s="892"/>
      <c r="Y574" s="892"/>
      <c r="Z574" s="892"/>
      <c r="AA574" s="892"/>
      <c r="AB574" s="892"/>
      <c r="AC574" s="892"/>
      <c r="AD574" s="395"/>
      <c r="AE574" s="695"/>
      <c r="AF574" s="695"/>
      <c r="AG574" s="695"/>
      <c r="AH574" s="695"/>
      <c r="AI574" s="695"/>
      <c r="AJ574" s="695"/>
    </row>
    <row r="575" spans="3:36" ht="19.5" customHeight="1" hidden="1" outlineLevel="1">
      <c r="C575" s="893"/>
      <c r="D575" s="893"/>
      <c r="E575" s="893"/>
      <c r="F575" s="893"/>
      <c r="G575" s="893"/>
      <c r="H575" s="893"/>
      <c r="I575" s="893"/>
      <c r="J575" s="893"/>
      <c r="K575" s="893"/>
      <c r="L575" s="893"/>
      <c r="M575" s="893"/>
      <c r="N575" s="892"/>
      <c r="O575" s="892"/>
      <c r="P575" s="892"/>
      <c r="Q575" s="892"/>
      <c r="R575" s="892"/>
      <c r="S575" s="892"/>
      <c r="T575" s="892"/>
      <c r="U575" s="892"/>
      <c r="V575" s="892"/>
      <c r="W575" s="892"/>
      <c r="X575" s="892"/>
      <c r="Y575" s="892"/>
      <c r="Z575" s="892"/>
      <c r="AA575" s="892"/>
      <c r="AB575" s="892"/>
      <c r="AC575" s="892"/>
      <c r="AD575" s="395"/>
      <c r="AE575" s="695"/>
      <c r="AF575" s="695"/>
      <c r="AG575" s="695"/>
      <c r="AH575" s="695"/>
      <c r="AI575" s="695"/>
      <c r="AJ575" s="695"/>
    </row>
    <row r="576" spans="3:36" ht="19.5" customHeight="1" hidden="1" outlineLevel="1">
      <c r="C576" s="893"/>
      <c r="D576" s="893"/>
      <c r="E576" s="893"/>
      <c r="F576" s="893"/>
      <c r="G576" s="893"/>
      <c r="H576" s="893"/>
      <c r="I576" s="893"/>
      <c r="J576" s="893"/>
      <c r="K576" s="893"/>
      <c r="L576" s="893"/>
      <c r="M576" s="893"/>
      <c r="N576" s="892"/>
      <c r="O576" s="892"/>
      <c r="P576" s="892"/>
      <c r="Q576" s="892"/>
      <c r="R576" s="892"/>
      <c r="S576" s="892"/>
      <c r="T576" s="892"/>
      <c r="U576" s="892"/>
      <c r="V576" s="892"/>
      <c r="W576" s="892"/>
      <c r="X576" s="892"/>
      <c r="Y576" s="892"/>
      <c r="Z576" s="892"/>
      <c r="AA576" s="892"/>
      <c r="AB576" s="892"/>
      <c r="AC576" s="892"/>
      <c r="AD576" s="395"/>
      <c r="AE576" s="695"/>
      <c r="AF576" s="695"/>
      <c r="AG576" s="695"/>
      <c r="AH576" s="695"/>
      <c r="AI576" s="695"/>
      <c r="AJ576" s="695"/>
    </row>
    <row r="577" spans="3:36" ht="19.5" customHeight="1" hidden="1" outlineLevel="1" thickBot="1">
      <c r="C577" s="893"/>
      <c r="D577" s="893"/>
      <c r="E577" s="893"/>
      <c r="F577" s="893"/>
      <c r="G577" s="893"/>
      <c r="H577" s="893"/>
      <c r="I577" s="893"/>
      <c r="J577" s="893"/>
      <c r="K577" s="893"/>
      <c r="L577" s="893"/>
      <c r="M577" s="893"/>
      <c r="N577" s="892"/>
      <c r="O577" s="892"/>
      <c r="P577" s="892"/>
      <c r="Q577" s="892"/>
      <c r="R577" s="892"/>
      <c r="S577" s="892"/>
      <c r="T577" s="892"/>
      <c r="U577" s="892"/>
      <c r="V577" s="892"/>
      <c r="W577" s="892"/>
      <c r="X577" s="892"/>
      <c r="Y577" s="892"/>
      <c r="Z577" s="892"/>
      <c r="AA577" s="892"/>
      <c r="AB577" s="892"/>
      <c r="AC577" s="892"/>
      <c r="AD577" s="395"/>
      <c r="AE577" s="697">
        <f>SUM(AE573:AJ576)</f>
        <v>0</v>
      </c>
      <c r="AF577" s="697"/>
      <c r="AG577" s="697"/>
      <c r="AH577" s="697"/>
      <c r="AI577" s="697"/>
      <c r="AJ577" s="697"/>
    </row>
    <row r="578" ht="19.5" customHeight="1" hidden="1" outlineLevel="1" thickTop="1"/>
    <row r="579" ht="19.5" customHeight="1" hidden="1" outlineLevel="1">
      <c r="C579" s="252" t="s">
        <v>356</v>
      </c>
    </row>
    <row r="580" spans="3:36" ht="38.25" customHeight="1" hidden="1" outlineLevel="1">
      <c r="C580" s="892" t="s">
        <v>352</v>
      </c>
      <c r="D580" s="892"/>
      <c r="E580" s="892"/>
      <c r="F580" s="892"/>
      <c r="G580" s="892"/>
      <c r="H580" s="892"/>
      <c r="I580" s="892"/>
      <c r="J580" s="892"/>
      <c r="K580" s="892"/>
      <c r="L580" s="892"/>
      <c r="M580" s="892"/>
      <c r="N580" s="892" t="s">
        <v>353</v>
      </c>
      <c r="O580" s="892"/>
      <c r="P580" s="892"/>
      <c r="Q580" s="892"/>
      <c r="R580" s="892"/>
      <c r="S580" s="892"/>
      <c r="T580" s="892" t="s">
        <v>354</v>
      </c>
      <c r="U580" s="892"/>
      <c r="V580" s="892"/>
      <c r="W580" s="892"/>
      <c r="X580" s="892"/>
      <c r="Y580" s="892"/>
      <c r="Z580" s="892"/>
      <c r="AA580" s="892"/>
      <c r="AB580" s="892"/>
      <c r="AC580" s="892"/>
      <c r="AD580" s="395"/>
      <c r="AE580" s="892" t="s">
        <v>357</v>
      </c>
      <c r="AF580" s="892"/>
      <c r="AG580" s="892"/>
      <c r="AH580" s="892"/>
      <c r="AI580" s="892"/>
      <c r="AJ580" s="892"/>
    </row>
    <row r="581" spans="3:36" ht="29.25" customHeight="1" hidden="1" outlineLevel="1">
      <c r="C581" s="893"/>
      <c r="D581" s="893"/>
      <c r="E581" s="893"/>
      <c r="F581" s="893"/>
      <c r="G581" s="893"/>
      <c r="H581" s="893"/>
      <c r="I581" s="893"/>
      <c r="J581" s="893"/>
      <c r="K581" s="893"/>
      <c r="L581" s="893"/>
      <c r="M581" s="893"/>
      <c r="N581" s="892"/>
      <c r="O581" s="892"/>
      <c r="P581" s="892"/>
      <c r="Q581" s="892"/>
      <c r="R581" s="892"/>
      <c r="S581" s="892"/>
      <c r="T581" s="892"/>
      <c r="U581" s="892"/>
      <c r="V581" s="892"/>
      <c r="W581" s="892"/>
      <c r="X581" s="892"/>
      <c r="Y581" s="892"/>
      <c r="Z581" s="892"/>
      <c r="AA581" s="892"/>
      <c r="AB581" s="892"/>
      <c r="AC581" s="892"/>
      <c r="AD581" s="395"/>
      <c r="AE581" s="695"/>
      <c r="AF581" s="695"/>
      <c r="AG581" s="695"/>
      <c r="AH581" s="695"/>
      <c r="AI581" s="695"/>
      <c r="AJ581" s="695"/>
    </row>
    <row r="582" spans="3:36" ht="19.5" customHeight="1" hidden="1" outlineLevel="1">
      <c r="C582" s="893"/>
      <c r="D582" s="893"/>
      <c r="E582" s="893"/>
      <c r="F582" s="893"/>
      <c r="G582" s="893"/>
      <c r="H582" s="893"/>
      <c r="I582" s="893"/>
      <c r="J582" s="893"/>
      <c r="K582" s="893"/>
      <c r="L582" s="893"/>
      <c r="M582" s="893"/>
      <c r="N582" s="892"/>
      <c r="O582" s="892"/>
      <c r="P582" s="892"/>
      <c r="Q582" s="892"/>
      <c r="R582" s="892"/>
      <c r="S582" s="892"/>
      <c r="T582" s="892"/>
      <c r="U582" s="892"/>
      <c r="V582" s="892"/>
      <c r="W582" s="892"/>
      <c r="X582" s="892"/>
      <c r="Y582" s="892"/>
      <c r="Z582" s="892"/>
      <c r="AA582" s="892"/>
      <c r="AB582" s="892"/>
      <c r="AC582" s="892"/>
      <c r="AD582" s="395"/>
      <c r="AE582" s="695"/>
      <c r="AF582" s="695"/>
      <c r="AG582" s="695"/>
      <c r="AH582" s="695"/>
      <c r="AI582" s="695"/>
      <c r="AJ582" s="695"/>
    </row>
    <row r="583" spans="3:36" ht="19.5" customHeight="1" hidden="1" outlineLevel="1">
      <c r="C583" s="893"/>
      <c r="D583" s="893"/>
      <c r="E583" s="893"/>
      <c r="F583" s="893"/>
      <c r="G583" s="893"/>
      <c r="H583" s="893"/>
      <c r="I583" s="893"/>
      <c r="J583" s="893"/>
      <c r="K583" s="893"/>
      <c r="L583" s="893"/>
      <c r="M583" s="893"/>
      <c r="N583" s="892"/>
      <c r="O583" s="892"/>
      <c r="P583" s="892"/>
      <c r="Q583" s="892"/>
      <c r="R583" s="892"/>
      <c r="S583" s="892"/>
      <c r="T583" s="892"/>
      <c r="U583" s="892"/>
      <c r="V583" s="892"/>
      <c r="W583" s="892"/>
      <c r="X583" s="892"/>
      <c r="Y583" s="892"/>
      <c r="Z583" s="892"/>
      <c r="AA583" s="892"/>
      <c r="AB583" s="892"/>
      <c r="AC583" s="892"/>
      <c r="AD583" s="395"/>
      <c r="AE583" s="695"/>
      <c r="AF583" s="695"/>
      <c r="AG583" s="695"/>
      <c r="AH583" s="695"/>
      <c r="AI583" s="695"/>
      <c r="AJ583" s="695"/>
    </row>
    <row r="584" spans="3:36" ht="19.5" customHeight="1" hidden="1" outlineLevel="1">
      <c r="C584" s="893"/>
      <c r="D584" s="893"/>
      <c r="E584" s="893"/>
      <c r="F584" s="893"/>
      <c r="G584" s="893"/>
      <c r="H584" s="893"/>
      <c r="I584" s="893"/>
      <c r="J584" s="893"/>
      <c r="K584" s="893"/>
      <c r="L584" s="893"/>
      <c r="M584" s="893"/>
      <c r="N584" s="892"/>
      <c r="O584" s="892"/>
      <c r="P584" s="892"/>
      <c r="Q584" s="892"/>
      <c r="R584" s="892"/>
      <c r="S584" s="892"/>
      <c r="T584" s="892"/>
      <c r="U584" s="892"/>
      <c r="V584" s="892"/>
      <c r="W584" s="892"/>
      <c r="X584" s="892"/>
      <c r="Y584" s="892"/>
      <c r="Z584" s="892"/>
      <c r="AA584" s="892"/>
      <c r="AB584" s="892"/>
      <c r="AC584" s="892"/>
      <c r="AD584" s="395"/>
      <c r="AE584" s="695"/>
      <c r="AF584" s="695"/>
      <c r="AG584" s="695"/>
      <c r="AH584" s="695"/>
      <c r="AI584" s="695"/>
      <c r="AJ584" s="695"/>
    </row>
    <row r="585" spans="3:36" ht="19.5" customHeight="1" hidden="1" outlineLevel="1">
      <c r="C585" s="893"/>
      <c r="D585" s="893"/>
      <c r="E585" s="893"/>
      <c r="F585" s="893"/>
      <c r="G585" s="893"/>
      <c r="H585" s="893"/>
      <c r="I585" s="893"/>
      <c r="J585" s="893"/>
      <c r="K585" s="893"/>
      <c r="L585" s="893"/>
      <c r="M585" s="893"/>
      <c r="N585" s="892"/>
      <c r="O585" s="892"/>
      <c r="P585" s="892"/>
      <c r="Q585" s="892"/>
      <c r="R585" s="892"/>
      <c r="S585" s="892"/>
      <c r="T585" s="892"/>
      <c r="U585" s="892"/>
      <c r="V585" s="892"/>
      <c r="W585" s="892"/>
      <c r="X585" s="892"/>
      <c r="Y585" s="892"/>
      <c r="Z585" s="892"/>
      <c r="AA585" s="892"/>
      <c r="AB585" s="892"/>
      <c r="AC585" s="892"/>
      <c r="AD585" s="395"/>
      <c r="AE585" s="695"/>
      <c r="AF585" s="695"/>
      <c r="AG585" s="695"/>
      <c r="AH585" s="695"/>
      <c r="AI585" s="695"/>
      <c r="AJ585" s="695"/>
    </row>
    <row r="586" spans="3:36" ht="19.5" customHeight="1" hidden="1" outlineLevel="1">
      <c r="C586" s="893"/>
      <c r="D586" s="893"/>
      <c r="E586" s="893"/>
      <c r="F586" s="893"/>
      <c r="G586" s="893"/>
      <c r="H586" s="893"/>
      <c r="I586" s="893"/>
      <c r="J586" s="893"/>
      <c r="K586" s="893"/>
      <c r="L586" s="893"/>
      <c r="M586" s="893"/>
      <c r="N586" s="892"/>
      <c r="O586" s="892"/>
      <c r="P586" s="892"/>
      <c r="Q586" s="892"/>
      <c r="R586" s="892"/>
      <c r="S586" s="892"/>
      <c r="T586" s="892"/>
      <c r="U586" s="892"/>
      <c r="V586" s="892"/>
      <c r="W586" s="892"/>
      <c r="X586" s="892"/>
      <c r="Y586" s="892"/>
      <c r="Z586" s="892"/>
      <c r="AA586" s="892"/>
      <c r="AB586" s="892"/>
      <c r="AC586" s="892"/>
      <c r="AD586" s="395"/>
      <c r="AE586" s="695"/>
      <c r="AF586" s="695"/>
      <c r="AG586" s="695"/>
      <c r="AH586" s="695"/>
      <c r="AI586" s="695"/>
      <c r="AJ586" s="695"/>
    </row>
    <row r="587" spans="3:36" ht="19.5" customHeight="1" hidden="1" outlineLevel="1">
      <c r="C587" s="273"/>
      <c r="D587" s="273"/>
      <c r="E587" s="273"/>
      <c r="F587" s="273"/>
      <c r="G587" s="273"/>
      <c r="H587" s="273"/>
      <c r="I587" s="273"/>
      <c r="J587" s="273"/>
      <c r="K587" s="273"/>
      <c r="L587" s="273"/>
      <c r="M587" s="273"/>
      <c r="N587" s="395"/>
      <c r="O587" s="395"/>
      <c r="P587" s="395"/>
      <c r="Q587" s="395"/>
      <c r="R587" s="395"/>
      <c r="S587" s="395"/>
      <c r="T587" s="395"/>
      <c r="U587" s="395"/>
      <c r="V587" s="395"/>
      <c r="W587" s="395"/>
      <c r="X587" s="395"/>
      <c r="Y587" s="395"/>
      <c r="Z587" s="395"/>
      <c r="AA587" s="395"/>
      <c r="AB587" s="395"/>
      <c r="AC587" s="395"/>
      <c r="AD587" s="395"/>
      <c r="AE587" s="263"/>
      <c r="AF587" s="263"/>
      <c r="AG587" s="263"/>
      <c r="AH587" s="263"/>
      <c r="AI587" s="263"/>
      <c r="AJ587" s="263"/>
    </row>
    <row r="588" spans="1:36" ht="19.5" customHeight="1" outlineLevel="1">
      <c r="A588" s="249" t="s">
        <v>358</v>
      </c>
      <c r="C588" s="273"/>
      <c r="D588" s="273"/>
      <c r="E588" s="273"/>
      <c r="F588" s="273"/>
      <c r="G588" s="273"/>
      <c r="H588" s="273"/>
      <c r="I588" s="273"/>
      <c r="J588" s="273"/>
      <c r="K588" s="273"/>
      <c r="L588" s="273"/>
      <c r="M588" s="273"/>
      <c r="N588" s="395"/>
      <c r="O588" s="395"/>
      <c r="P588" s="395"/>
      <c r="Q588" s="395"/>
      <c r="R588" s="395"/>
      <c r="S588" s="395"/>
      <c r="T588" s="395"/>
      <c r="U588" s="395"/>
      <c r="V588" s="395"/>
      <c r="W588" s="395"/>
      <c r="X588" s="395"/>
      <c r="Y588" s="395"/>
      <c r="Z588" s="395"/>
      <c r="AA588" s="395"/>
      <c r="AB588" s="395"/>
      <c r="AC588" s="395"/>
      <c r="AD588" s="395"/>
      <c r="AE588" s="263"/>
      <c r="AF588" s="263"/>
      <c r="AG588" s="263"/>
      <c r="AH588" s="263"/>
      <c r="AI588" s="263"/>
      <c r="AJ588" s="263"/>
    </row>
    <row r="589" spans="1:76" s="343" customFormat="1" ht="19.5" customHeight="1" outlineLevel="1">
      <c r="A589" s="269" t="s">
        <v>359</v>
      </c>
      <c r="B589" s="249"/>
      <c r="C589" s="894" t="s">
        <v>360</v>
      </c>
      <c r="D589" s="894"/>
      <c r="E589" s="894"/>
      <c r="F589" s="894"/>
      <c r="G589" s="894"/>
      <c r="H589" s="894"/>
      <c r="I589" s="894"/>
      <c r="J589" s="894"/>
      <c r="K589" s="894"/>
      <c r="L589" s="894"/>
      <c r="M589" s="894"/>
      <c r="N589" s="894"/>
      <c r="O589" s="894"/>
      <c r="P589" s="894"/>
      <c r="Q589" s="894"/>
      <c r="R589" s="894"/>
      <c r="S589" s="894"/>
      <c r="T589" s="894"/>
      <c r="U589" s="894"/>
      <c r="V589" s="894"/>
      <c r="W589" s="894"/>
      <c r="X589" s="894"/>
      <c r="Y589" s="894"/>
      <c r="Z589" s="894"/>
      <c r="AA589" s="894"/>
      <c r="AB589" s="894"/>
      <c r="AC589" s="894"/>
      <c r="AD589" s="894"/>
      <c r="AE589" s="894"/>
      <c r="AF589" s="894"/>
      <c r="AG589" s="894"/>
      <c r="AH589" s="894"/>
      <c r="AI589" s="894"/>
      <c r="AJ589" s="894"/>
      <c r="AL589" s="249"/>
      <c r="AM589" s="249"/>
      <c r="AN589" s="250"/>
      <c r="AO589" s="250"/>
      <c r="AP589" s="250"/>
      <c r="AQ589" s="250"/>
      <c r="AR589" s="250"/>
      <c r="AS589" s="250"/>
      <c r="AT589" s="250"/>
      <c r="AU589" s="250"/>
      <c r="AV589" s="250"/>
      <c r="AW589" s="250"/>
      <c r="AX589" s="250"/>
      <c r="AY589" s="250"/>
      <c r="AZ589" s="250"/>
      <c r="BA589" s="250"/>
      <c r="BB589" s="250"/>
      <c r="BC589" s="250"/>
      <c r="BD589" s="250"/>
      <c r="BE589" s="250"/>
      <c r="BF589" s="250"/>
      <c r="BG589" s="250"/>
      <c r="BH589" s="250"/>
      <c r="BI589" s="250"/>
      <c r="BJ589" s="250"/>
      <c r="BK589" s="250"/>
      <c r="BL589" s="250"/>
      <c r="BM589" s="250"/>
      <c r="BN589" s="250"/>
      <c r="BO589" s="250"/>
      <c r="BP589" s="250"/>
      <c r="BQ589" s="250"/>
      <c r="BR589" s="250"/>
      <c r="BS589" s="250"/>
      <c r="BT589" s="250"/>
      <c r="BU589" s="250"/>
      <c r="BV589" s="346"/>
      <c r="BW589" s="346"/>
      <c r="BX589" s="250"/>
    </row>
    <row r="590" spans="3:36" ht="7.5" customHeight="1" outlineLevel="1">
      <c r="C590" s="273"/>
      <c r="D590" s="273"/>
      <c r="E590" s="273"/>
      <c r="F590" s="273"/>
      <c r="G590" s="273"/>
      <c r="H590" s="273"/>
      <c r="I590" s="273"/>
      <c r="J590" s="273"/>
      <c r="K590" s="273"/>
      <c r="L590" s="273"/>
      <c r="M590" s="273"/>
      <c r="N590" s="395"/>
      <c r="O590" s="395"/>
      <c r="P590" s="395"/>
      <c r="Q590" s="395"/>
      <c r="R590" s="395"/>
      <c r="S590" s="395"/>
      <c r="T590" s="395"/>
      <c r="U590" s="395"/>
      <c r="V590" s="395"/>
      <c r="W590" s="395"/>
      <c r="X590" s="395"/>
      <c r="Y590" s="395"/>
      <c r="Z590" s="395"/>
      <c r="AA590" s="395"/>
      <c r="AB590" s="395"/>
      <c r="AC590" s="395"/>
      <c r="AD590" s="395"/>
      <c r="AE590" s="263"/>
      <c r="AF590" s="263"/>
      <c r="AG590" s="263"/>
      <c r="AH590" s="263"/>
      <c r="AI590" s="263"/>
      <c r="AJ590" s="263"/>
    </row>
    <row r="591" spans="1:76" s="343" customFormat="1" ht="27.75" customHeight="1" outlineLevel="1">
      <c r="A591" s="249"/>
      <c r="B591" s="249"/>
      <c r="C591" s="722" t="s">
        <v>5</v>
      </c>
      <c r="D591" s="722"/>
      <c r="E591" s="722"/>
      <c r="F591" s="722"/>
      <c r="G591" s="722"/>
      <c r="H591" s="722"/>
      <c r="I591" s="722"/>
      <c r="J591" s="722"/>
      <c r="K591" s="722"/>
      <c r="L591" s="722"/>
      <c r="M591" s="722"/>
      <c r="N591" s="722"/>
      <c r="O591" s="722"/>
      <c r="P591" s="722"/>
      <c r="Q591" s="722"/>
      <c r="R591" s="286"/>
      <c r="S591" s="895" t="s">
        <v>361</v>
      </c>
      <c r="T591" s="895"/>
      <c r="U591" s="895"/>
      <c r="V591" s="286"/>
      <c r="W591" s="851" t="s">
        <v>617</v>
      </c>
      <c r="X591" s="896"/>
      <c r="Y591" s="896"/>
      <c r="Z591" s="896"/>
      <c r="AA591" s="896"/>
      <c r="AB591" s="896"/>
      <c r="AC591" s="286"/>
      <c r="AD591" s="851" t="s">
        <v>618</v>
      </c>
      <c r="AE591" s="851"/>
      <c r="AF591" s="851"/>
      <c r="AG591" s="851"/>
      <c r="AH591" s="851"/>
      <c r="AI591" s="851"/>
      <c r="AJ591" s="851"/>
      <c r="AL591" s="249"/>
      <c r="AM591" s="249"/>
      <c r="AN591" s="250"/>
      <c r="AO591" s="250"/>
      <c r="AP591" s="250"/>
      <c r="AQ591" s="250"/>
      <c r="AR591" s="250"/>
      <c r="AS591" s="250"/>
      <c r="AT591" s="250"/>
      <c r="AU591" s="250"/>
      <c r="AV591" s="250"/>
      <c r="AW591" s="250"/>
      <c r="AX591" s="250"/>
      <c r="AY591" s="250"/>
      <c r="AZ591" s="250"/>
      <c r="BA591" s="250"/>
      <c r="BB591" s="250"/>
      <c r="BC591" s="250"/>
      <c r="BD591" s="250"/>
      <c r="BE591" s="250"/>
      <c r="BF591" s="250"/>
      <c r="BG591" s="250"/>
      <c r="BH591" s="250"/>
      <c r="BI591" s="250"/>
      <c r="BJ591" s="250"/>
      <c r="BK591" s="250"/>
      <c r="BL591" s="250"/>
      <c r="BM591" s="250"/>
      <c r="BN591" s="250"/>
      <c r="BO591" s="250"/>
      <c r="BP591" s="250"/>
      <c r="BQ591" s="250"/>
      <c r="BR591" s="250"/>
      <c r="BS591" s="250"/>
      <c r="BT591" s="250"/>
      <c r="BU591" s="250"/>
      <c r="BV591" s="346"/>
      <c r="BW591" s="346"/>
      <c r="BX591" s="250"/>
    </row>
    <row r="592" spans="1:76" s="343" customFormat="1" ht="14.25" customHeight="1" outlineLevel="1">
      <c r="A592" s="249"/>
      <c r="B592" s="249"/>
      <c r="C592" s="398"/>
      <c r="D592" s="398"/>
      <c r="E592" s="398"/>
      <c r="F592" s="398"/>
      <c r="G592" s="398"/>
      <c r="H592" s="398"/>
      <c r="I592" s="398"/>
      <c r="J592" s="398"/>
      <c r="K592" s="398"/>
      <c r="L592" s="398"/>
      <c r="M592" s="398"/>
      <c r="N592" s="398"/>
      <c r="O592" s="398"/>
      <c r="P592" s="398"/>
      <c r="Q592" s="398"/>
      <c r="R592" s="398"/>
      <c r="S592" s="399"/>
      <c r="T592" s="399"/>
      <c r="U592" s="399"/>
      <c r="V592" s="398"/>
      <c r="W592" s="399"/>
      <c r="X592" s="399"/>
      <c r="Y592" s="399"/>
      <c r="Z592" s="399"/>
      <c r="AA592" s="399"/>
      <c r="AB592" s="399"/>
      <c r="AC592" s="398"/>
      <c r="AD592" s="398"/>
      <c r="AE592" s="377"/>
      <c r="AF592" s="377"/>
      <c r="AG592" s="377"/>
      <c r="AH592" s="377"/>
      <c r="AI592" s="377"/>
      <c r="AJ592" s="377"/>
      <c r="AL592" s="249"/>
      <c r="AM592" s="249"/>
      <c r="AN592" s="250"/>
      <c r="AO592" s="250"/>
      <c r="AP592" s="250"/>
      <c r="AQ592" s="250"/>
      <c r="AR592" s="250"/>
      <c r="AS592" s="250"/>
      <c r="AT592" s="250"/>
      <c r="AU592" s="250"/>
      <c r="AV592" s="250"/>
      <c r="AW592" s="250"/>
      <c r="AX592" s="250"/>
      <c r="AY592" s="250"/>
      <c r="AZ592" s="250"/>
      <c r="BA592" s="250"/>
      <c r="BB592" s="250"/>
      <c r="BC592" s="250"/>
      <c r="BD592" s="250"/>
      <c r="BE592" s="250"/>
      <c r="BF592" s="250"/>
      <c r="BG592" s="250"/>
      <c r="BH592" s="250"/>
      <c r="BI592" s="250"/>
      <c r="BJ592" s="250"/>
      <c r="BK592" s="250"/>
      <c r="BL592" s="250"/>
      <c r="BM592" s="250"/>
      <c r="BN592" s="250"/>
      <c r="BO592" s="250"/>
      <c r="BP592" s="250"/>
      <c r="BQ592" s="250"/>
      <c r="BR592" s="250"/>
      <c r="BS592" s="250"/>
      <c r="BT592" s="250"/>
      <c r="BU592" s="250"/>
      <c r="BV592" s="346"/>
      <c r="BW592" s="346"/>
      <c r="BX592" s="250"/>
    </row>
    <row r="593" spans="1:76" s="343" customFormat="1" ht="30" customHeight="1" outlineLevel="1">
      <c r="A593" s="249"/>
      <c r="B593" s="249"/>
      <c r="C593" s="894" t="s">
        <v>362</v>
      </c>
      <c r="D593" s="894"/>
      <c r="E593" s="894"/>
      <c r="F593" s="894"/>
      <c r="G593" s="894"/>
      <c r="H593" s="894"/>
      <c r="I593" s="894"/>
      <c r="J593" s="894"/>
      <c r="K593" s="894"/>
      <c r="L593" s="894"/>
      <c r="M593" s="894"/>
      <c r="N593" s="894"/>
      <c r="O593" s="894"/>
      <c r="P593" s="894"/>
      <c r="Q593" s="894"/>
      <c r="R593" s="398"/>
      <c r="S593" s="897"/>
      <c r="T593" s="897"/>
      <c r="U593" s="897"/>
      <c r="V593" s="398"/>
      <c r="W593" s="897"/>
      <c r="X593" s="897"/>
      <c r="Y593" s="897"/>
      <c r="Z593" s="897"/>
      <c r="AA593" s="897"/>
      <c r="AB593" s="897"/>
      <c r="AC593" s="398"/>
      <c r="AD593" s="398"/>
      <c r="AE593" s="861"/>
      <c r="AF593" s="861"/>
      <c r="AG593" s="861"/>
      <c r="AH593" s="861"/>
      <c r="AI593" s="861"/>
      <c r="AJ593" s="861"/>
      <c r="AL593" s="249"/>
      <c r="AM593" s="249"/>
      <c r="AN593" s="250"/>
      <c r="AO593" s="250"/>
      <c r="AP593" s="250"/>
      <c r="AQ593" s="250"/>
      <c r="AR593" s="250"/>
      <c r="AS593" s="250"/>
      <c r="AT593" s="250"/>
      <c r="AU593" s="250"/>
      <c r="AV593" s="250"/>
      <c r="AW593" s="250"/>
      <c r="AX593" s="250"/>
      <c r="AY593" s="250"/>
      <c r="AZ593" s="250"/>
      <c r="BA593" s="250"/>
      <c r="BB593" s="250"/>
      <c r="BC593" s="250"/>
      <c r="BD593" s="250"/>
      <c r="BE593" s="250"/>
      <c r="BF593" s="250"/>
      <c r="BG593" s="250"/>
      <c r="BH593" s="250"/>
      <c r="BI593" s="250"/>
      <c r="BJ593" s="250"/>
      <c r="BK593" s="250"/>
      <c r="BL593" s="250"/>
      <c r="BM593" s="250"/>
      <c r="BN593" s="250"/>
      <c r="BO593" s="250"/>
      <c r="BP593" s="250"/>
      <c r="BQ593" s="250"/>
      <c r="BR593" s="250"/>
      <c r="BS593" s="250"/>
      <c r="BT593" s="250"/>
      <c r="BU593" s="250"/>
      <c r="BV593" s="346"/>
      <c r="BW593" s="346"/>
      <c r="BX593" s="250"/>
    </row>
    <row r="594" spans="1:76" s="343" customFormat="1" ht="18" customHeight="1" outlineLevel="1">
      <c r="A594" s="249"/>
      <c r="B594" s="249"/>
      <c r="C594" s="898" t="s">
        <v>363</v>
      </c>
      <c r="D594" s="898"/>
      <c r="E594" s="898"/>
      <c r="F594" s="898"/>
      <c r="G594" s="898"/>
      <c r="H594" s="898"/>
      <c r="I594" s="898"/>
      <c r="J594" s="898"/>
      <c r="K594" s="898"/>
      <c r="L594" s="898"/>
      <c r="M594" s="898"/>
      <c r="N594" s="898"/>
      <c r="O594" s="898"/>
      <c r="P594" s="898"/>
      <c r="Q594" s="898"/>
      <c r="R594" s="398"/>
      <c r="S594" s="399"/>
      <c r="T594" s="399"/>
      <c r="U594" s="399"/>
      <c r="V594" s="398"/>
      <c r="W594" s="399"/>
      <c r="X594" s="399"/>
      <c r="Y594" s="399"/>
      <c r="Z594" s="399"/>
      <c r="AA594" s="399"/>
      <c r="AB594" s="399"/>
      <c r="AC594" s="398"/>
      <c r="AD594" s="398"/>
      <c r="AE594" s="377"/>
      <c r="AF594" s="377"/>
      <c r="AG594" s="377"/>
      <c r="AH594" s="377"/>
      <c r="AI594" s="377"/>
      <c r="AJ594" s="377"/>
      <c r="AL594" s="249"/>
      <c r="AM594" s="249"/>
      <c r="AN594" s="250"/>
      <c r="AO594" s="250"/>
      <c r="AP594" s="250"/>
      <c r="AQ594" s="250"/>
      <c r="AR594" s="250"/>
      <c r="AS594" s="250"/>
      <c r="AT594" s="250"/>
      <c r="AU594" s="250"/>
      <c r="AV594" s="250"/>
      <c r="AW594" s="250"/>
      <c r="AX594" s="250"/>
      <c r="AY594" s="250"/>
      <c r="AZ594" s="250"/>
      <c r="BA594" s="250"/>
      <c r="BB594" s="250"/>
      <c r="BC594" s="250"/>
      <c r="BD594" s="250"/>
      <c r="BE594" s="250"/>
      <c r="BF594" s="250"/>
      <c r="BG594" s="250"/>
      <c r="BH594" s="250"/>
      <c r="BI594" s="250"/>
      <c r="BJ594" s="250"/>
      <c r="BK594" s="250"/>
      <c r="BL594" s="250"/>
      <c r="BM594" s="250"/>
      <c r="BN594" s="250"/>
      <c r="BO594" s="250"/>
      <c r="BP594" s="250"/>
      <c r="BQ594" s="250"/>
      <c r="BR594" s="250"/>
      <c r="BS594" s="250"/>
      <c r="BT594" s="250"/>
      <c r="BU594" s="250"/>
      <c r="BV594" s="346"/>
      <c r="BW594" s="346"/>
      <c r="BX594" s="250"/>
    </row>
    <row r="595" spans="1:76" s="343" customFormat="1" ht="19.5" customHeight="1" outlineLevel="1">
      <c r="A595" s="249"/>
      <c r="B595" s="249"/>
      <c r="C595" s="899" t="s">
        <v>364</v>
      </c>
      <c r="D595" s="899"/>
      <c r="E595" s="899"/>
      <c r="F595" s="899"/>
      <c r="G595" s="899"/>
      <c r="H595" s="899"/>
      <c r="I595" s="899"/>
      <c r="J595" s="899"/>
      <c r="K595" s="899"/>
      <c r="L595" s="899"/>
      <c r="M595" s="899"/>
      <c r="N595" s="899"/>
      <c r="O595" s="899"/>
      <c r="P595" s="899"/>
      <c r="Q595" s="899"/>
      <c r="R595" s="398"/>
      <c r="S595" s="900" t="s">
        <v>365</v>
      </c>
      <c r="T595" s="900"/>
      <c r="U595" s="900"/>
      <c r="V595" s="395"/>
      <c r="W595" s="901">
        <f>+'[6]DN - BẢNG CÂN ĐỐI KẾ TOÁN'!$D$37/'[6]DN - BẢNG CÂN ĐỐI KẾ TOÁN'!$D$11*100</f>
        <v>72.36985290514872</v>
      </c>
      <c r="X595" s="901"/>
      <c r="Y595" s="901"/>
      <c r="Z595" s="901"/>
      <c r="AA595" s="901"/>
      <c r="AB595" s="901"/>
      <c r="AC595" s="402"/>
      <c r="AD595" s="402"/>
      <c r="AE595" s="902">
        <f>+'[6]DN - BẢNG CÂN ĐỐI KẾ TOÁN'!$E$37/'[6]DN - BẢNG CÂN ĐỐI KẾ TOÁN'!$E$11*100</f>
        <v>74.18804090148538</v>
      </c>
      <c r="AF595" s="902"/>
      <c r="AG595" s="902"/>
      <c r="AH595" s="902"/>
      <c r="AI595" s="902"/>
      <c r="AJ595" s="902"/>
      <c r="AL595" s="249"/>
      <c r="AM595" s="249"/>
      <c r="AN595" s="250"/>
      <c r="AO595" s="250"/>
      <c r="AP595" s="250"/>
      <c r="AQ595" s="250"/>
      <c r="AR595" s="250"/>
      <c r="AS595" s="250"/>
      <c r="AT595" s="250"/>
      <c r="AU595" s="250"/>
      <c r="AV595" s="250"/>
      <c r="AW595" s="250"/>
      <c r="AX595" s="250"/>
      <c r="AY595" s="250"/>
      <c r="AZ595" s="250"/>
      <c r="BA595" s="250"/>
      <c r="BB595" s="250"/>
      <c r="BC595" s="250"/>
      <c r="BD595" s="250"/>
      <c r="BE595" s="250"/>
      <c r="BF595" s="250"/>
      <c r="BG595" s="250"/>
      <c r="BH595" s="250"/>
      <c r="BI595" s="250"/>
      <c r="BJ595" s="250"/>
      <c r="BK595" s="250"/>
      <c r="BL595" s="250"/>
      <c r="BM595" s="250"/>
      <c r="BN595" s="250"/>
      <c r="BO595" s="250"/>
      <c r="BP595" s="250"/>
      <c r="BQ595" s="250"/>
      <c r="BR595" s="250"/>
      <c r="BS595" s="250"/>
      <c r="BT595" s="250"/>
      <c r="BU595" s="250"/>
      <c r="BV595" s="346"/>
      <c r="BW595" s="346"/>
      <c r="BX595" s="250"/>
    </row>
    <row r="596" spans="1:76" s="343" customFormat="1" ht="18.75" customHeight="1" outlineLevel="1">
      <c r="A596" s="249"/>
      <c r="B596" s="249"/>
      <c r="C596" s="899" t="s">
        <v>366</v>
      </c>
      <c r="D596" s="899"/>
      <c r="E596" s="899"/>
      <c r="F596" s="899"/>
      <c r="G596" s="899"/>
      <c r="H596" s="899"/>
      <c r="I596" s="899"/>
      <c r="J596" s="899"/>
      <c r="K596" s="899"/>
      <c r="L596" s="899"/>
      <c r="M596" s="899"/>
      <c r="N596" s="899"/>
      <c r="O596" s="899"/>
      <c r="P596" s="899"/>
      <c r="Q596" s="899"/>
      <c r="R596" s="398"/>
      <c r="S596" s="900" t="s">
        <v>365</v>
      </c>
      <c r="T596" s="900"/>
      <c r="U596" s="900"/>
      <c r="V596" s="395"/>
      <c r="W596" s="901">
        <f>+'[6]DN - BẢNG CÂN ĐỐI KẾ TOÁN'!$D$12/'[6]DN - BẢNG CÂN ĐỐI KẾ TOÁN'!$D$11*100</f>
        <v>27.63014709485129</v>
      </c>
      <c r="X596" s="901"/>
      <c r="Y596" s="901"/>
      <c r="Z596" s="901"/>
      <c r="AA596" s="901"/>
      <c r="AB596" s="901"/>
      <c r="AC596" s="402"/>
      <c r="AD596" s="402"/>
      <c r="AE596" s="902">
        <f>+'[6]DN - BẢNG CÂN ĐỐI KẾ TOÁN'!$E$12/'[6]DN - BẢNG CÂN ĐỐI KẾ TOÁN'!$E$11*100</f>
        <v>25.811959098514613</v>
      </c>
      <c r="AF596" s="902"/>
      <c r="AG596" s="902"/>
      <c r="AH596" s="902"/>
      <c r="AI596" s="902"/>
      <c r="AJ596" s="902"/>
      <c r="AL596" s="249"/>
      <c r="AM596" s="249"/>
      <c r="AN596" s="250"/>
      <c r="AO596" s="250"/>
      <c r="AP596" s="250"/>
      <c r="AQ596" s="250"/>
      <c r="AR596" s="250"/>
      <c r="AS596" s="250"/>
      <c r="AT596" s="250"/>
      <c r="AU596" s="250"/>
      <c r="AV596" s="250"/>
      <c r="AW596" s="250"/>
      <c r="AX596" s="250"/>
      <c r="AY596" s="250"/>
      <c r="AZ596" s="250"/>
      <c r="BA596" s="250"/>
      <c r="BB596" s="250"/>
      <c r="BC596" s="250"/>
      <c r="BD596" s="250"/>
      <c r="BE596" s="250"/>
      <c r="BF596" s="250"/>
      <c r="BG596" s="250"/>
      <c r="BH596" s="250"/>
      <c r="BI596" s="250"/>
      <c r="BJ596" s="250"/>
      <c r="BK596" s="250"/>
      <c r="BL596" s="250"/>
      <c r="BM596" s="250"/>
      <c r="BN596" s="250"/>
      <c r="BO596" s="250"/>
      <c r="BP596" s="250"/>
      <c r="BQ596" s="250"/>
      <c r="BR596" s="250"/>
      <c r="BS596" s="250"/>
      <c r="BT596" s="250"/>
      <c r="BU596" s="250"/>
      <c r="BV596" s="346"/>
      <c r="BW596" s="346"/>
      <c r="BX596" s="250"/>
    </row>
    <row r="597" spans="1:76" s="343" customFormat="1" ht="15.75" customHeight="1" outlineLevel="1">
      <c r="A597" s="249"/>
      <c r="B597" s="249"/>
      <c r="C597" s="898" t="s">
        <v>367</v>
      </c>
      <c r="D597" s="898"/>
      <c r="E597" s="898"/>
      <c r="F597" s="898"/>
      <c r="G597" s="898"/>
      <c r="H597" s="898"/>
      <c r="I597" s="898"/>
      <c r="J597" s="898"/>
      <c r="K597" s="898"/>
      <c r="L597" s="898"/>
      <c r="M597" s="898"/>
      <c r="N597" s="898"/>
      <c r="O597" s="898"/>
      <c r="P597" s="898"/>
      <c r="Q597" s="898"/>
      <c r="R597" s="398"/>
      <c r="S597" s="401"/>
      <c r="T597" s="401"/>
      <c r="U597" s="401"/>
      <c r="V597" s="395"/>
      <c r="W597" s="401"/>
      <c r="X597" s="401"/>
      <c r="Y597" s="401"/>
      <c r="Z597" s="401"/>
      <c r="AA597" s="401"/>
      <c r="AB597" s="401"/>
      <c r="AC597" s="395"/>
      <c r="AD597" s="395"/>
      <c r="AE597" s="376"/>
      <c r="AF597" s="376"/>
      <c r="AG597" s="376"/>
      <c r="AH597" s="376"/>
      <c r="AI597" s="376"/>
      <c r="AJ597" s="376"/>
      <c r="AL597" s="249"/>
      <c r="AM597" s="249"/>
      <c r="AN597" s="250"/>
      <c r="AO597" s="250"/>
      <c r="AP597" s="250"/>
      <c r="AQ597" s="250"/>
      <c r="AR597" s="250"/>
      <c r="AS597" s="250"/>
      <c r="AT597" s="250"/>
      <c r="AU597" s="250"/>
      <c r="AV597" s="250"/>
      <c r="AW597" s="250"/>
      <c r="AX597" s="250"/>
      <c r="AY597" s="250"/>
      <c r="AZ597" s="250"/>
      <c r="BA597" s="250"/>
      <c r="BB597" s="250"/>
      <c r="BC597" s="250"/>
      <c r="BD597" s="250"/>
      <c r="BE597" s="250"/>
      <c r="BF597" s="250"/>
      <c r="BG597" s="250"/>
      <c r="BH597" s="250"/>
      <c r="BI597" s="250"/>
      <c r="BJ597" s="250"/>
      <c r="BK597" s="250"/>
      <c r="BL597" s="250"/>
      <c r="BM597" s="250"/>
      <c r="BN597" s="250"/>
      <c r="BO597" s="250"/>
      <c r="BP597" s="250"/>
      <c r="BQ597" s="250"/>
      <c r="BR597" s="250"/>
      <c r="BS597" s="250"/>
      <c r="BT597" s="250"/>
      <c r="BU597" s="250"/>
      <c r="BV597" s="346"/>
      <c r="BW597" s="346"/>
      <c r="BX597" s="250"/>
    </row>
    <row r="598" spans="1:76" s="343" customFormat="1" ht="16.5" customHeight="1" outlineLevel="1">
      <c r="A598" s="249"/>
      <c r="B598" s="249"/>
      <c r="C598" s="899" t="s">
        <v>368</v>
      </c>
      <c r="D598" s="899"/>
      <c r="E598" s="899"/>
      <c r="F598" s="899"/>
      <c r="G598" s="899"/>
      <c r="H598" s="899"/>
      <c r="I598" s="899"/>
      <c r="J598" s="899"/>
      <c r="K598" s="899"/>
      <c r="L598" s="899"/>
      <c r="M598" s="899"/>
      <c r="N598" s="899"/>
      <c r="O598" s="899"/>
      <c r="P598" s="899"/>
      <c r="Q598" s="899"/>
      <c r="R598" s="398"/>
      <c r="S598" s="900" t="s">
        <v>365</v>
      </c>
      <c r="T598" s="900"/>
      <c r="U598" s="900"/>
      <c r="V598" s="395"/>
      <c r="W598" s="901">
        <f>+'[6]DN - BẢNG CÂN ĐỐI KẾ TOÁN'!$D$74/'[6]DN - BẢNG CÂN ĐỐI KẾ TOÁN'!$D$73*100</f>
        <v>114.77463951138995</v>
      </c>
      <c r="X598" s="901"/>
      <c r="Y598" s="901"/>
      <c r="Z598" s="901"/>
      <c r="AA598" s="901"/>
      <c r="AB598" s="901"/>
      <c r="AC598" s="402"/>
      <c r="AD598" s="402"/>
      <c r="AE598" s="902">
        <f>+'[6]DN - BẢNG CÂN ĐỐI KẾ TOÁN'!$E$74/'[6]DN - BẢNG CÂN ĐỐI KẾ TOÁN'!$E$73*100</f>
        <v>117.31506460322699</v>
      </c>
      <c r="AF598" s="902"/>
      <c r="AG598" s="902"/>
      <c r="AH598" s="902"/>
      <c r="AI598" s="902"/>
      <c r="AJ598" s="902"/>
      <c r="AL598" s="249"/>
      <c r="AM598" s="249"/>
      <c r="AN598" s="250"/>
      <c r="AO598" s="250"/>
      <c r="AP598" s="250"/>
      <c r="AQ598" s="250"/>
      <c r="AR598" s="250"/>
      <c r="AS598" s="250"/>
      <c r="AT598" s="250"/>
      <c r="AU598" s="250"/>
      <c r="AV598" s="250"/>
      <c r="AW598" s="250"/>
      <c r="AX598" s="250"/>
      <c r="AY598" s="250"/>
      <c r="AZ598" s="250"/>
      <c r="BA598" s="250"/>
      <c r="BB598" s="250"/>
      <c r="BC598" s="250"/>
      <c r="BD598" s="250"/>
      <c r="BE598" s="250"/>
      <c r="BF598" s="250"/>
      <c r="BG598" s="250"/>
      <c r="BH598" s="250"/>
      <c r="BI598" s="250"/>
      <c r="BJ598" s="250"/>
      <c r="BK598" s="250"/>
      <c r="BL598" s="250"/>
      <c r="BM598" s="250"/>
      <c r="BN598" s="250"/>
      <c r="BO598" s="250"/>
      <c r="BP598" s="250"/>
      <c r="BQ598" s="250"/>
      <c r="BR598" s="250"/>
      <c r="BS598" s="250"/>
      <c r="BT598" s="250"/>
      <c r="BU598" s="250"/>
      <c r="BV598" s="346"/>
      <c r="BW598" s="346"/>
      <c r="BX598" s="250"/>
    </row>
    <row r="599" spans="1:76" s="343" customFormat="1" ht="16.5" customHeight="1" outlineLevel="1">
      <c r="A599" s="249"/>
      <c r="B599" s="249"/>
      <c r="C599" s="899" t="s">
        <v>369</v>
      </c>
      <c r="D599" s="899"/>
      <c r="E599" s="899"/>
      <c r="F599" s="899"/>
      <c r="G599" s="899"/>
      <c r="H599" s="899"/>
      <c r="I599" s="899"/>
      <c r="J599" s="899"/>
      <c r="K599" s="899"/>
      <c r="L599" s="899"/>
      <c r="M599" s="899"/>
      <c r="N599" s="899"/>
      <c r="O599" s="899"/>
      <c r="P599" s="899"/>
      <c r="Q599" s="899"/>
      <c r="R599" s="398"/>
      <c r="S599" s="900" t="s">
        <v>365</v>
      </c>
      <c r="T599" s="900"/>
      <c r="U599" s="900"/>
      <c r="V599" s="395"/>
      <c r="W599" s="901">
        <f>+'[6]DN - BẢNG CÂN ĐỐI KẾ TOÁN'!$D$103/'[6]DN - BẢNG CÂN ĐỐI KẾ TOÁN'!$D$124*100</f>
        <v>-14.774639511389944</v>
      </c>
      <c r="X599" s="901"/>
      <c r="Y599" s="901"/>
      <c r="Z599" s="901"/>
      <c r="AA599" s="901"/>
      <c r="AB599" s="901"/>
      <c r="AC599" s="402"/>
      <c r="AD599" s="402"/>
      <c r="AE599" s="902">
        <f>+'[6]DN - BẢNG CÂN ĐỐI KẾ TOÁN'!$E$103/'[6]DN - BẢNG CÂN ĐỐI KẾ TOÁN'!$E$124*100</f>
        <v>-17.31506460322699</v>
      </c>
      <c r="AF599" s="902"/>
      <c r="AG599" s="902"/>
      <c r="AH599" s="902"/>
      <c r="AI599" s="902"/>
      <c r="AJ599" s="902"/>
      <c r="AL599" s="249"/>
      <c r="AM599" s="249"/>
      <c r="AN599" s="250"/>
      <c r="AO599" s="250"/>
      <c r="AP599" s="250"/>
      <c r="AQ599" s="250"/>
      <c r="AR599" s="250"/>
      <c r="AS599" s="250"/>
      <c r="AT599" s="250"/>
      <c r="AU599" s="250"/>
      <c r="AV599" s="250"/>
      <c r="AW599" s="250"/>
      <c r="AX599" s="250"/>
      <c r="AY599" s="250"/>
      <c r="AZ599" s="250"/>
      <c r="BA599" s="250"/>
      <c r="BB599" s="250"/>
      <c r="BC599" s="250"/>
      <c r="BD599" s="250"/>
      <c r="BE599" s="250"/>
      <c r="BF599" s="250"/>
      <c r="BG599" s="250"/>
      <c r="BH599" s="250"/>
      <c r="BI599" s="250"/>
      <c r="BJ599" s="250"/>
      <c r="BK599" s="250"/>
      <c r="BL599" s="250"/>
      <c r="BM599" s="250"/>
      <c r="BN599" s="250"/>
      <c r="BO599" s="250"/>
      <c r="BP599" s="250"/>
      <c r="BQ599" s="250"/>
      <c r="BR599" s="250"/>
      <c r="BS599" s="250"/>
      <c r="BT599" s="250"/>
      <c r="BU599" s="250"/>
      <c r="BV599" s="346"/>
      <c r="BW599" s="346"/>
      <c r="BX599" s="250"/>
    </row>
    <row r="600" spans="1:76" s="343" customFormat="1" ht="18" customHeight="1" outlineLevel="1">
      <c r="A600" s="249"/>
      <c r="B600" s="249"/>
      <c r="C600" s="398"/>
      <c r="D600" s="398"/>
      <c r="E600" s="398"/>
      <c r="F600" s="398"/>
      <c r="G600" s="398"/>
      <c r="H600" s="398"/>
      <c r="I600" s="398"/>
      <c r="J600" s="398"/>
      <c r="K600" s="398"/>
      <c r="L600" s="398"/>
      <c r="M600" s="398"/>
      <c r="N600" s="398"/>
      <c r="O600" s="398"/>
      <c r="P600" s="398"/>
      <c r="Q600" s="398"/>
      <c r="R600" s="398"/>
      <c r="S600" s="399"/>
      <c r="T600" s="399"/>
      <c r="U600" s="399"/>
      <c r="V600" s="398"/>
      <c r="W600" s="399"/>
      <c r="X600" s="399"/>
      <c r="Y600" s="399"/>
      <c r="Z600" s="399"/>
      <c r="AA600" s="399"/>
      <c r="AB600" s="399"/>
      <c r="AC600" s="398"/>
      <c r="AD600" s="398"/>
      <c r="AE600" s="377"/>
      <c r="AF600" s="377"/>
      <c r="AG600" s="377"/>
      <c r="AH600" s="377"/>
      <c r="AI600" s="377"/>
      <c r="AJ600" s="377"/>
      <c r="AL600" s="249"/>
      <c r="AM600" s="249"/>
      <c r="AN600" s="250"/>
      <c r="AO600" s="250"/>
      <c r="AP600" s="250"/>
      <c r="AQ600" s="250"/>
      <c r="AR600" s="250"/>
      <c r="AS600" s="250"/>
      <c r="AT600" s="250"/>
      <c r="AU600" s="250"/>
      <c r="AV600" s="250"/>
      <c r="AW600" s="250"/>
      <c r="AX600" s="250"/>
      <c r="AY600" s="250"/>
      <c r="AZ600" s="250"/>
      <c r="BA600" s="250"/>
      <c r="BB600" s="250"/>
      <c r="BC600" s="250"/>
      <c r="BD600" s="250"/>
      <c r="BE600" s="250"/>
      <c r="BF600" s="250"/>
      <c r="BG600" s="250"/>
      <c r="BH600" s="250"/>
      <c r="BI600" s="250"/>
      <c r="BJ600" s="250"/>
      <c r="BK600" s="250"/>
      <c r="BL600" s="250"/>
      <c r="BM600" s="250"/>
      <c r="BN600" s="250"/>
      <c r="BO600" s="250"/>
      <c r="BP600" s="250"/>
      <c r="BQ600" s="250"/>
      <c r="BR600" s="250"/>
      <c r="BS600" s="250"/>
      <c r="BT600" s="250"/>
      <c r="BU600" s="250"/>
      <c r="BV600" s="346"/>
      <c r="BW600" s="346"/>
      <c r="BX600" s="250"/>
    </row>
    <row r="601" spans="1:76" s="343" customFormat="1" ht="18.75" customHeight="1" outlineLevel="1">
      <c r="A601" s="249"/>
      <c r="B601" s="249"/>
      <c r="C601" s="894" t="s">
        <v>370</v>
      </c>
      <c r="D601" s="894"/>
      <c r="E601" s="894"/>
      <c r="F601" s="894"/>
      <c r="G601" s="894"/>
      <c r="H601" s="894"/>
      <c r="I601" s="894"/>
      <c r="J601" s="894"/>
      <c r="K601" s="894"/>
      <c r="L601" s="894"/>
      <c r="M601" s="894"/>
      <c r="N601" s="894"/>
      <c r="O601" s="894"/>
      <c r="P601" s="894"/>
      <c r="Q601" s="894"/>
      <c r="R601" s="398"/>
      <c r="S601" s="399"/>
      <c r="T601" s="399"/>
      <c r="U601" s="399"/>
      <c r="V601" s="398"/>
      <c r="W601" s="399"/>
      <c r="X601" s="399"/>
      <c r="Y601" s="399"/>
      <c r="Z601" s="399"/>
      <c r="AA601" s="399"/>
      <c r="AB601" s="399"/>
      <c r="AC601" s="398"/>
      <c r="AD601" s="398"/>
      <c r="AE601" s="377"/>
      <c r="AF601" s="377"/>
      <c r="AG601" s="377"/>
      <c r="AH601" s="377"/>
      <c r="AI601" s="377"/>
      <c r="AJ601" s="377"/>
      <c r="AL601" s="249"/>
      <c r="AM601" s="249"/>
      <c r="AN601" s="250"/>
      <c r="AO601" s="250"/>
      <c r="AP601" s="250"/>
      <c r="AQ601" s="250"/>
      <c r="AR601" s="250"/>
      <c r="AS601" s="250"/>
      <c r="AT601" s="250"/>
      <c r="AU601" s="250"/>
      <c r="AV601" s="250"/>
      <c r="AW601" s="250"/>
      <c r="AX601" s="250"/>
      <c r="AY601" s="250"/>
      <c r="AZ601" s="250"/>
      <c r="BA601" s="250"/>
      <c r="BB601" s="250"/>
      <c r="BC601" s="250"/>
      <c r="BD601" s="250"/>
      <c r="BE601" s="250"/>
      <c r="BF601" s="250"/>
      <c r="BG601" s="250"/>
      <c r="BH601" s="250"/>
      <c r="BI601" s="250"/>
      <c r="BJ601" s="250"/>
      <c r="BK601" s="250"/>
      <c r="BL601" s="250"/>
      <c r="BM601" s="250"/>
      <c r="BN601" s="250"/>
      <c r="BO601" s="250"/>
      <c r="BP601" s="250"/>
      <c r="BQ601" s="250"/>
      <c r="BR601" s="250"/>
      <c r="BS601" s="250"/>
      <c r="BT601" s="250"/>
      <c r="BU601" s="250"/>
      <c r="BV601" s="346"/>
      <c r="BW601" s="346"/>
      <c r="BX601" s="250"/>
    </row>
    <row r="602" spans="3:36" ht="19.5" customHeight="1" outlineLevel="1">
      <c r="C602" s="898" t="s">
        <v>371</v>
      </c>
      <c r="D602" s="898"/>
      <c r="E602" s="898"/>
      <c r="F602" s="898"/>
      <c r="G602" s="898"/>
      <c r="H602" s="898"/>
      <c r="I602" s="898"/>
      <c r="J602" s="898"/>
      <c r="K602" s="898"/>
      <c r="L602" s="898"/>
      <c r="M602" s="898"/>
      <c r="N602" s="898"/>
      <c r="O602" s="898"/>
      <c r="P602" s="898"/>
      <c r="Q602" s="898"/>
      <c r="R602" s="395"/>
      <c r="S602" s="892" t="s">
        <v>372</v>
      </c>
      <c r="T602" s="892"/>
      <c r="U602" s="892"/>
      <c r="V602" s="395"/>
      <c r="W602" s="903">
        <f>+'[6]DN - BẢNG CÂN ĐỐI KẾ TOÁN'!$D$72/'[6]DN - BẢNG CÂN ĐỐI KẾ TOÁN'!$D$74</f>
        <v>0.8712726123624188</v>
      </c>
      <c r="X602" s="903"/>
      <c r="Y602" s="903"/>
      <c r="Z602" s="903"/>
      <c r="AA602" s="903"/>
      <c r="AB602" s="903"/>
      <c r="AC602" s="402"/>
      <c r="AD602" s="402"/>
      <c r="AE602" s="904">
        <f>+'[6]DN - BẢNG CÂN ĐỐI KẾ TOÁN'!$E$72/'[6]DN - BẢNG CÂN ĐỐI KẾ TOÁN'!$E$74</f>
        <v>0.8524054462946872</v>
      </c>
      <c r="AF602" s="904"/>
      <c r="AG602" s="904"/>
      <c r="AH602" s="904"/>
      <c r="AI602" s="904"/>
      <c r="AJ602" s="904"/>
    </row>
    <row r="603" spans="3:36" ht="34.5" customHeight="1" outlineLevel="1">
      <c r="C603" s="898" t="s">
        <v>373</v>
      </c>
      <c r="D603" s="898"/>
      <c r="E603" s="898"/>
      <c r="F603" s="898"/>
      <c r="G603" s="898"/>
      <c r="H603" s="898"/>
      <c r="I603" s="898"/>
      <c r="J603" s="898"/>
      <c r="K603" s="898"/>
      <c r="L603" s="898"/>
      <c r="M603" s="898"/>
      <c r="N603" s="898"/>
      <c r="O603" s="898"/>
      <c r="P603" s="898"/>
      <c r="Q603" s="898"/>
      <c r="R603" s="395"/>
      <c r="S603" s="892" t="s">
        <v>372</v>
      </c>
      <c r="T603" s="892"/>
      <c r="U603" s="892"/>
      <c r="V603" s="395"/>
      <c r="W603" s="903">
        <f>+'[6]DN - BẢNG CÂN ĐỐI KẾ TOÁN'!$D$12/'[6]DN - BẢNG CÂN ĐỐI KẾ TOÁN'!$D$75</f>
        <v>0.35157291388453965</v>
      </c>
      <c r="X603" s="903"/>
      <c r="Y603" s="903"/>
      <c r="Z603" s="903"/>
      <c r="AA603" s="903"/>
      <c r="AB603" s="903"/>
      <c r="AC603" s="402"/>
      <c r="AD603" s="402"/>
      <c r="AE603" s="904">
        <f>+'[6]DN - BẢNG CÂN ĐỐI KẾ TOÁN'!$E$12/'[6]DN - BẢNG CÂN ĐỐI KẾ TOÁN'!$E$75</f>
        <v>0.3483310424497215</v>
      </c>
      <c r="AF603" s="904"/>
      <c r="AG603" s="904"/>
      <c r="AH603" s="904"/>
      <c r="AI603" s="904"/>
      <c r="AJ603" s="904"/>
    </row>
    <row r="604" spans="3:36" ht="36" customHeight="1" outlineLevel="1">
      <c r="C604" s="898" t="s">
        <v>374</v>
      </c>
      <c r="D604" s="898"/>
      <c r="E604" s="898"/>
      <c r="F604" s="898"/>
      <c r="G604" s="898"/>
      <c r="H604" s="898"/>
      <c r="I604" s="898"/>
      <c r="J604" s="898"/>
      <c r="K604" s="898"/>
      <c r="L604" s="898"/>
      <c r="M604" s="898"/>
      <c r="N604" s="898"/>
      <c r="O604" s="898"/>
      <c r="P604" s="898"/>
      <c r="Q604" s="898"/>
      <c r="R604" s="395"/>
      <c r="S604" s="892" t="s">
        <v>372</v>
      </c>
      <c r="T604" s="892"/>
      <c r="U604" s="892"/>
      <c r="V604" s="395"/>
      <c r="W604" s="903">
        <f>+'[6]DN - BẢNG CÂN ĐỐI KẾ TOÁN'!$D$13/'[6]DN - BẢNG CÂN ĐỐI KẾ TOÁN'!$D$75</f>
        <v>0.020250738686627228</v>
      </c>
      <c r="X604" s="903"/>
      <c r="Y604" s="903"/>
      <c r="Z604" s="903"/>
      <c r="AA604" s="903"/>
      <c r="AB604" s="903"/>
      <c r="AC604" s="402"/>
      <c r="AD604" s="402"/>
      <c r="AE604" s="904">
        <f>+'[6]DN - BẢNG CÂN ĐỐI KẾ TOÁN'!$E$13/'[6]DN - BẢNG CÂN ĐỐI KẾ TOÁN'!$E$75</f>
        <v>0.034768929014875535</v>
      </c>
      <c r="AF604" s="904"/>
      <c r="AG604" s="904"/>
      <c r="AH604" s="904"/>
      <c r="AI604" s="904"/>
      <c r="AJ604" s="904"/>
    </row>
    <row r="605" spans="3:36" ht="36" customHeight="1" hidden="1" outlineLevel="1">
      <c r="C605" s="400"/>
      <c r="D605" s="400"/>
      <c r="E605" s="400"/>
      <c r="F605" s="400"/>
      <c r="G605" s="400"/>
      <c r="H605" s="400"/>
      <c r="I605" s="400"/>
      <c r="J605" s="400"/>
      <c r="K605" s="400"/>
      <c r="L605" s="400"/>
      <c r="M605" s="400"/>
      <c r="N605" s="400"/>
      <c r="O605" s="400"/>
      <c r="P605" s="400"/>
      <c r="Q605" s="400"/>
      <c r="R605" s="395"/>
      <c r="S605" s="395"/>
      <c r="T605" s="395"/>
      <c r="U605" s="395"/>
      <c r="V605" s="395"/>
      <c r="W605" s="402"/>
      <c r="X605" s="402"/>
      <c r="Y605" s="402"/>
      <c r="Z605" s="402"/>
      <c r="AA605" s="402"/>
      <c r="AB605" s="402"/>
      <c r="AC605" s="402"/>
      <c r="AD605" s="402"/>
      <c r="AE605" s="403"/>
      <c r="AF605" s="403"/>
      <c r="AG605" s="403"/>
      <c r="AH605" s="403"/>
      <c r="AI605" s="403"/>
      <c r="AJ605" s="403"/>
    </row>
    <row r="606" spans="3:36" ht="36" customHeight="1" hidden="1" outlineLevel="1">
      <c r="C606" s="400"/>
      <c r="D606" s="400"/>
      <c r="E606" s="400"/>
      <c r="F606" s="400"/>
      <c r="G606" s="400"/>
      <c r="H606" s="400"/>
      <c r="I606" s="400"/>
      <c r="J606" s="400"/>
      <c r="K606" s="400"/>
      <c r="L606" s="400"/>
      <c r="M606" s="400"/>
      <c r="N606" s="400"/>
      <c r="O606" s="400"/>
      <c r="P606" s="400"/>
      <c r="Q606" s="400"/>
      <c r="R606" s="395"/>
      <c r="S606" s="395"/>
      <c r="T606" s="395"/>
      <c r="U606" s="395"/>
      <c r="V606" s="395"/>
      <c r="W606" s="402"/>
      <c r="X606" s="402"/>
      <c r="Y606" s="402"/>
      <c r="Z606" s="402"/>
      <c r="AA606" s="402"/>
      <c r="AB606" s="402"/>
      <c r="AC606" s="402"/>
      <c r="AD606" s="402"/>
      <c r="AE606" s="403"/>
      <c r="AF606" s="403"/>
      <c r="AG606" s="403"/>
      <c r="AH606" s="403"/>
      <c r="AI606" s="403"/>
      <c r="AJ606" s="403"/>
    </row>
    <row r="607" spans="3:36" ht="9.75" customHeight="1" outlineLevel="1">
      <c r="C607" s="400"/>
      <c r="D607" s="400"/>
      <c r="E607" s="400"/>
      <c r="F607" s="400"/>
      <c r="G607" s="400"/>
      <c r="H607" s="400"/>
      <c r="I607" s="400"/>
      <c r="J607" s="400"/>
      <c r="K607" s="400"/>
      <c r="L607" s="400"/>
      <c r="M607" s="400"/>
      <c r="N607" s="400"/>
      <c r="O607" s="400"/>
      <c r="P607" s="400"/>
      <c r="Q607" s="400"/>
      <c r="R607" s="395"/>
      <c r="S607" s="395"/>
      <c r="T607" s="395"/>
      <c r="U607" s="395"/>
      <c r="V607" s="395"/>
      <c r="W607" s="395"/>
      <c r="X607" s="395"/>
      <c r="Y607" s="395"/>
      <c r="Z607" s="395"/>
      <c r="AA607" s="395"/>
      <c r="AB607" s="395"/>
      <c r="AC607" s="395"/>
      <c r="AD607" s="395"/>
      <c r="AE607" s="263"/>
      <c r="AF607" s="263"/>
      <c r="AG607" s="263"/>
      <c r="AH607" s="263"/>
      <c r="AI607" s="263"/>
      <c r="AJ607" s="263"/>
    </row>
    <row r="608" spans="3:36" ht="22.5" customHeight="1" outlineLevel="1">
      <c r="C608" s="894" t="s">
        <v>375</v>
      </c>
      <c r="D608" s="894"/>
      <c r="E608" s="894"/>
      <c r="F608" s="894"/>
      <c r="G608" s="894"/>
      <c r="H608" s="894"/>
      <c r="I608" s="894"/>
      <c r="J608" s="894"/>
      <c r="K608" s="894"/>
      <c r="L608" s="894"/>
      <c r="M608" s="894"/>
      <c r="N608" s="894"/>
      <c r="O608" s="894"/>
      <c r="P608" s="894"/>
      <c r="Q608" s="894"/>
      <c r="R608" s="395"/>
      <c r="S608" s="395"/>
      <c r="T608" s="395"/>
      <c r="U608" s="395"/>
      <c r="V608" s="395"/>
      <c r="W608" s="395"/>
      <c r="X608" s="395"/>
      <c r="Y608" s="395"/>
      <c r="Z608" s="395"/>
      <c r="AA608" s="395"/>
      <c r="AB608" s="395"/>
      <c r="AC608" s="395"/>
      <c r="AD608" s="395"/>
      <c r="AE608" s="263"/>
      <c r="AF608" s="263"/>
      <c r="AG608" s="263"/>
      <c r="AH608" s="263"/>
      <c r="AI608" s="263"/>
      <c r="AJ608" s="263"/>
    </row>
    <row r="609" spans="1:76" s="255" customFormat="1" ht="20.25" customHeight="1" outlineLevel="1">
      <c r="A609" s="249"/>
      <c r="B609" s="249"/>
      <c r="C609" s="898" t="s">
        <v>376</v>
      </c>
      <c r="D609" s="898"/>
      <c r="E609" s="898"/>
      <c r="F609" s="898"/>
      <c r="G609" s="898"/>
      <c r="H609" s="898"/>
      <c r="I609" s="898"/>
      <c r="J609" s="898"/>
      <c r="K609" s="898"/>
      <c r="L609" s="898"/>
      <c r="M609" s="898"/>
      <c r="N609" s="898"/>
      <c r="O609" s="898"/>
      <c r="P609" s="898"/>
      <c r="Q609" s="898"/>
      <c r="R609" s="395"/>
      <c r="S609" s="395"/>
      <c r="T609" s="395"/>
      <c r="U609" s="395"/>
      <c r="V609" s="395"/>
      <c r="W609" s="395"/>
      <c r="X609" s="395"/>
      <c r="Y609" s="395"/>
      <c r="Z609" s="395"/>
      <c r="AA609" s="395"/>
      <c r="AB609" s="395"/>
      <c r="AC609" s="395"/>
      <c r="AD609" s="395"/>
      <c r="AE609" s="263"/>
      <c r="AF609" s="263"/>
      <c r="AG609" s="263"/>
      <c r="AH609" s="263"/>
      <c r="AI609" s="263"/>
      <c r="AJ609" s="263"/>
      <c r="AK609" s="254"/>
      <c r="AL609" s="249"/>
      <c r="AM609" s="249"/>
      <c r="AN609" s="252"/>
      <c r="AO609" s="252"/>
      <c r="AP609" s="252"/>
      <c r="AQ609" s="252"/>
      <c r="AR609" s="252"/>
      <c r="AS609" s="252"/>
      <c r="AT609" s="252"/>
      <c r="AU609" s="252"/>
      <c r="AV609" s="252"/>
      <c r="AW609" s="252"/>
      <c r="AX609" s="252"/>
      <c r="AY609" s="252"/>
      <c r="AZ609" s="252"/>
      <c r="BA609" s="252"/>
      <c r="BB609" s="252"/>
      <c r="BC609" s="252"/>
      <c r="BD609" s="252"/>
      <c r="BE609" s="252"/>
      <c r="BF609" s="252"/>
      <c r="BG609" s="252"/>
      <c r="BH609" s="252"/>
      <c r="BI609" s="252"/>
      <c r="BJ609" s="252"/>
      <c r="BK609" s="252"/>
      <c r="BL609" s="252"/>
      <c r="BM609" s="252"/>
      <c r="BN609" s="252"/>
      <c r="BO609" s="252"/>
      <c r="BP609" s="252"/>
      <c r="BQ609" s="252"/>
      <c r="BR609" s="252"/>
      <c r="BS609" s="252"/>
      <c r="BT609" s="252"/>
      <c r="BU609" s="252"/>
      <c r="BX609" s="252"/>
    </row>
    <row r="610" spans="1:76" s="255" customFormat="1" ht="30" customHeight="1" outlineLevel="1">
      <c r="A610" s="249"/>
      <c r="B610" s="249"/>
      <c r="C610" s="899" t="s">
        <v>377</v>
      </c>
      <c r="D610" s="899"/>
      <c r="E610" s="899"/>
      <c r="F610" s="899"/>
      <c r="G610" s="899"/>
      <c r="H610" s="899"/>
      <c r="I610" s="899"/>
      <c r="J610" s="899"/>
      <c r="K610" s="899"/>
      <c r="L610" s="899"/>
      <c r="M610" s="899"/>
      <c r="N610" s="899"/>
      <c r="O610" s="899"/>
      <c r="P610" s="899"/>
      <c r="Q610" s="899"/>
      <c r="R610" s="395"/>
      <c r="S610" s="900" t="s">
        <v>365</v>
      </c>
      <c r="T610" s="900"/>
      <c r="U610" s="900"/>
      <c r="V610" s="395"/>
      <c r="W610" s="903">
        <f>+'[7]DN - BÁO CÁO KẾT QUẢ KINH DOANH'!$D$26/('[7]DN - BÁO CÁO KẾT QUẢ KINH DOANH'!$D$14+'[7]DN - BÁO CÁO KẾT QUẢ KINH DOANH'!$D$17+'[7]DN - BÁO CÁO KẾT QUẢ KINH DOANH'!$D$23)*100</f>
        <v>3.8202864866003203</v>
      </c>
      <c r="X610" s="903"/>
      <c r="Y610" s="903"/>
      <c r="Z610" s="903"/>
      <c r="AA610" s="903"/>
      <c r="AB610" s="903"/>
      <c r="AC610" s="402"/>
      <c r="AD610" s="402"/>
      <c r="AE610" s="904">
        <f>+'[7]DN - BÁO CÁO KẾT QUẢ KINH DOANH'!$E$26/('[7]DN - BÁO CÁO KẾT QUẢ KINH DOANH'!$E$14+'[7]DN - BÁO CÁO KẾT QUẢ KINH DOANH'!$E$17+'[7]DN - BÁO CÁO KẾT QUẢ KINH DOANH'!$E$23)*100</f>
        <v>3.93511176605207</v>
      </c>
      <c r="AF610" s="904"/>
      <c r="AG610" s="904"/>
      <c r="AH610" s="904"/>
      <c r="AI610" s="904"/>
      <c r="AJ610" s="904"/>
      <c r="AK610" s="254"/>
      <c r="AL610" s="249"/>
      <c r="AM610" s="249"/>
      <c r="AN610" s="252"/>
      <c r="AO610" s="252"/>
      <c r="AP610" s="252"/>
      <c r="AQ610" s="252"/>
      <c r="AR610" s="252"/>
      <c r="AS610" s="252"/>
      <c r="AT610" s="252"/>
      <c r="AU610" s="252"/>
      <c r="AV610" s="252"/>
      <c r="AW610" s="252"/>
      <c r="AX610" s="252"/>
      <c r="AY610" s="252"/>
      <c r="AZ610" s="252"/>
      <c r="BA610" s="252"/>
      <c r="BB610" s="252"/>
      <c r="BC610" s="252"/>
      <c r="BD610" s="252"/>
      <c r="BE610" s="252"/>
      <c r="BF610" s="252"/>
      <c r="BG610" s="252"/>
      <c r="BH610" s="252"/>
      <c r="BI610" s="252"/>
      <c r="BJ610" s="252"/>
      <c r="BK610" s="252"/>
      <c r="BL610" s="252"/>
      <c r="BM610" s="252"/>
      <c r="BN610" s="252"/>
      <c r="BO610" s="252"/>
      <c r="BP610" s="252"/>
      <c r="BQ610" s="252"/>
      <c r="BR610" s="252"/>
      <c r="BS610" s="252"/>
      <c r="BT610" s="252"/>
      <c r="BU610" s="252"/>
      <c r="BX610" s="252"/>
    </row>
    <row r="611" spans="1:76" s="255" customFormat="1" ht="34.5" customHeight="1" outlineLevel="1">
      <c r="A611" s="249"/>
      <c r="B611" s="249"/>
      <c r="C611" s="899" t="s">
        <v>378</v>
      </c>
      <c r="D611" s="899"/>
      <c r="E611" s="899"/>
      <c r="F611" s="899"/>
      <c r="G611" s="899"/>
      <c r="H611" s="899"/>
      <c r="I611" s="899"/>
      <c r="J611" s="899"/>
      <c r="K611" s="899"/>
      <c r="L611" s="899"/>
      <c r="M611" s="899"/>
      <c r="N611" s="899"/>
      <c r="O611" s="899"/>
      <c r="P611" s="899"/>
      <c r="Q611" s="899"/>
      <c r="R611" s="395"/>
      <c r="S611" s="900" t="s">
        <v>365</v>
      </c>
      <c r="T611" s="900"/>
      <c r="U611" s="900"/>
      <c r="V611" s="395"/>
      <c r="W611" s="903">
        <f>+'[7]DN - BÁO CÁO KẾT QUẢ KINH DOANH'!$D$29/('[7]DN - BÁO CÁO KẾT QUẢ KINH DOANH'!$D$14+'[7]DN - BÁO CÁO KẾT QUẢ KINH DOANH'!$D$17+'[7]DN - BÁO CÁO KẾT QUẢ KINH DOANH'!$D$23)*100</f>
        <v>3.8202864866003203</v>
      </c>
      <c r="X611" s="903"/>
      <c r="Y611" s="903"/>
      <c r="Z611" s="903"/>
      <c r="AA611" s="903"/>
      <c r="AB611" s="903"/>
      <c r="AC611" s="402"/>
      <c r="AD611" s="402"/>
      <c r="AE611" s="904">
        <f>+'[7]DN - BÁO CÁO KẾT QUẢ KINH DOANH'!$E$29/('[7]DN - BÁO CÁO KẾT QUẢ KINH DOANH'!$E$14+'[7]DN - BÁO CÁO KẾT QUẢ KINH DOANH'!$E$17+'[7]DN - BÁO CÁO KẾT QUẢ KINH DOANH'!$E$23)*100</f>
        <v>3.93511176605207</v>
      </c>
      <c r="AF611" s="904"/>
      <c r="AG611" s="904"/>
      <c r="AH611" s="904"/>
      <c r="AI611" s="904"/>
      <c r="AJ611" s="904"/>
      <c r="AK611" s="254"/>
      <c r="AL611" s="249"/>
      <c r="AM611" s="249"/>
      <c r="AN611" s="252"/>
      <c r="AO611" s="252"/>
      <c r="AP611" s="252"/>
      <c r="AQ611" s="252"/>
      <c r="AR611" s="252"/>
      <c r="AS611" s="252"/>
      <c r="AT611" s="252"/>
      <c r="AU611" s="252"/>
      <c r="AV611" s="252"/>
      <c r="AW611" s="252"/>
      <c r="AX611" s="252"/>
      <c r="AY611" s="252"/>
      <c r="AZ611" s="252"/>
      <c r="BA611" s="252"/>
      <c r="BB611" s="252"/>
      <c r="BC611" s="252"/>
      <c r="BD611" s="252"/>
      <c r="BE611" s="252"/>
      <c r="BF611" s="252"/>
      <c r="BG611" s="252"/>
      <c r="BH611" s="252"/>
      <c r="BI611" s="252"/>
      <c r="BJ611" s="252"/>
      <c r="BK611" s="252"/>
      <c r="BL611" s="252"/>
      <c r="BM611" s="252"/>
      <c r="BN611" s="252"/>
      <c r="BO611" s="252"/>
      <c r="BP611" s="252"/>
      <c r="BQ611" s="252"/>
      <c r="BR611" s="252"/>
      <c r="BS611" s="252"/>
      <c r="BT611" s="252"/>
      <c r="BU611" s="252"/>
      <c r="BX611" s="252"/>
    </row>
    <row r="612" spans="1:76" s="255" customFormat="1" ht="19.5" customHeight="1" outlineLevel="1">
      <c r="A612" s="249"/>
      <c r="B612" s="249"/>
      <c r="C612" s="898" t="s">
        <v>379</v>
      </c>
      <c r="D612" s="898"/>
      <c r="E612" s="898"/>
      <c r="F612" s="898"/>
      <c r="G612" s="898"/>
      <c r="H612" s="898"/>
      <c r="I612" s="898"/>
      <c r="J612" s="898"/>
      <c r="K612" s="898"/>
      <c r="L612" s="898"/>
      <c r="M612" s="898"/>
      <c r="N612" s="898"/>
      <c r="O612" s="898"/>
      <c r="P612" s="898"/>
      <c r="Q612" s="898"/>
      <c r="R612" s="395"/>
      <c r="S612" s="395"/>
      <c r="T612" s="395"/>
      <c r="U612" s="395"/>
      <c r="V612" s="395"/>
      <c r="W612" s="395"/>
      <c r="X612" s="395"/>
      <c r="Y612" s="395"/>
      <c r="Z612" s="395"/>
      <c r="AA612" s="395"/>
      <c r="AB612" s="395"/>
      <c r="AC612" s="395"/>
      <c r="AD612" s="395"/>
      <c r="AE612" s="263"/>
      <c r="AF612" s="263"/>
      <c r="AG612" s="263"/>
      <c r="AH612" s="263"/>
      <c r="AI612" s="263"/>
      <c r="AJ612" s="263"/>
      <c r="AK612" s="254"/>
      <c r="AL612" s="249"/>
      <c r="AM612" s="249"/>
      <c r="AN612" s="252"/>
      <c r="AO612" s="252"/>
      <c r="AP612" s="252"/>
      <c r="AQ612" s="252"/>
      <c r="AR612" s="252"/>
      <c r="AS612" s="252"/>
      <c r="AT612" s="252"/>
      <c r="AU612" s="252"/>
      <c r="AV612" s="252"/>
      <c r="AW612" s="252"/>
      <c r="AX612" s="252"/>
      <c r="AY612" s="252"/>
      <c r="AZ612" s="252"/>
      <c r="BA612" s="252"/>
      <c r="BB612" s="252"/>
      <c r="BC612" s="252"/>
      <c r="BD612" s="252"/>
      <c r="BE612" s="252"/>
      <c r="BF612" s="252"/>
      <c r="BG612" s="252"/>
      <c r="BH612" s="252"/>
      <c r="BI612" s="252"/>
      <c r="BJ612" s="252"/>
      <c r="BK612" s="252"/>
      <c r="BL612" s="252"/>
      <c r="BM612" s="252"/>
      <c r="BN612" s="252"/>
      <c r="BO612" s="252"/>
      <c r="BP612" s="252"/>
      <c r="BQ612" s="252"/>
      <c r="BR612" s="252"/>
      <c r="BS612" s="252"/>
      <c r="BT612" s="252"/>
      <c r="BU612" s="252"/>
      <c r="BX612" s="252"/>
    </row>
    <row r="613" spans="1:76" s="255" customFormat="1" ht="21" customHeight="1" outlineLevel="1">
      <c r="A613" s="249"/>
      <c r="B613" s="249"/>
      <c r="C613" s="899" t="s">
        <v>380</v>
      </c>
      <c r="D613" s="899"/>
      <c r="E613" s="899"/>
      <c r="F613" s="899"/>
      <c r="G613" s="899"/>
      <c r="H613" s="899"/>
      <c r="I613" s="899"/>
      <c r="J613" s="899"/>
      <c r="K613" s="899"/>
      <c r="L613" s="899"/>
      <c r="M613" s="899"/>
      <c r="N613" s="899"/>
      <c r="O613" s="899"/>
      <c r="P613" s="899"/>
      <c r="Q613" s="899"/>
      <c r="R613" s="395"/>
      <c r="S613" s="900" t="s">
        <v>365</v>
      </c>
      <c r="T613" s="900"/>
      <c r="U613" s="900"/>
      <c r="V613" s="395"/>
      <c r="W613" s="903">
        <f>+'[7]DN - BÁO CÁO KẾT QUẢ KINH DOANH'!$D$26/'[6]DN - BẢNG CÂN ĐỐI KẾ TOÁN'!$D$72*100</f>
        <v>0.8464524812031249</v>
      </c>
      <c r="X613" s="903"/>
      <c r="Y613" s="903"/>
      <c r="Z613" s="903"/>
      <c r="AA613" s="903"/>
      <c r="AB613" s="903"/>
      <c r="AC613" s="402"/>
      <c r="AD613" s="402"/>
      <c r="AE613" s="904">
        <f>+'[7]DN - BÁO CÁO KẾT QUẢ KINH DOANH'!$E$26/'[6]DN - BẢNG CÂN ĐỐI KẾ TOÁN'!$D$72*100</f>
        <v>0.7749343569981022</v>
      </c>
      <c r="AF613" s="904"/>
      <c r="AG613" s="904"/>
      <c r="AH613" s="904"/>
      <c r="AI613" s="904"/>
      <c r="AJ613" s="904"/>
      <c r="AK613" s="254"/>
      <c r="AL613" s="249"/>
      <c r="AM613" s="249"/>
      <c r="AN613" s="252"/>
      <c r="AO613" s="252"/>
      <c r="AP613" s="252"/>
      <c r="AQ613" s="252"/>
      <c r="AR613" s="252"/>
      <c r="AS613" s="252"/>
      <c r="AT613" s="252"/>
      <c r="AU613" s="252"/>
      <c r="AV613" s="252"/>
      <c r="AW613" s="252"/>
      <c r="AX613" s="252"/>
      <c r="AY613" s="252"/>
      <c r="AZ613" s="252"/>
      <c r="BA613" s="252"/>
      <c r="BB613" s="252"/>
      <c r="BC613" s="252"/>
      <c r="BD613" s="252"/>
      <c r="BE613" s="252"/>
      <c r="BF613" s="252"/>
      <c r="BG613" s="252"/>
      <c r="BH613" s="252"/>
      <c r="BI613" s="252"/>
      <c r="BJ613" s="252"/>
      <c r="BK613" s="252"/>
      <c r="BL613" s="252"/>
      <c r="BM613" s="252"/>
      <c r="BN613" s="252"/>
      <c r="BO613" s="252"/>
      <c r="BP613" s="252"/>
      <c r="BQ613" s="252"/>
      <c r="BR613" s="252"/>
      <c r="BS613" s="252"/>
      <c r="BT613" s="252"/>
      <c r="BU613" s="252"/>
      <c r="BX613" s="252"/>
    </row>
    <row r="614" spans="1:76" s="255" customFormat="1" ht="19.5" customHeight="1" outlineLevel="1">
      <c r="A614" s="249"/>
      <c r="B614" s="249"/>
      <c r="C614" s="899" t="s">
        <v>381</v>
      </c>
      <c r="D614" s="899"/>
      <c r="E614" s="899"/>
      <c r="F614" s="899"/>
      <c r="G614" s="899"/>
      <c r="H614" s="899"/>
      <c r="I614" s="899"/>
      <c r="J614" s="899"/>
      <c r="K614" s="899"/>
      <c r="L614" s="899"/>
      <c r="M614" s="899"/>
      <c r="N614" s="899"/>
      <c r="O614" s="899"/>
      <c r="P614" s="899"/>
      <c r="Q614" s="899"/>
      <c r="R614" s="395"/>
      <c r="S614" s="900" t="s">
        <v>365</v>
      </c>
      <c r="T614" s="900"/>
      <c r="U614" s="900"/>
      <c r="V614" s="395"/>
      <c r="W614" s="903">
        <f>+'[7]DN - BÁO CÁO KẾT QUẢ KINH DOANH'!$D$29/'[6]DN - BẢNG CÂN ĐỐI KẾ TOÁN'!$D$72*100</f>
        <v>0.8464524812031249</v>
      </c>
      <c r="X614" s="903"/>
      <c r="Y614" s="903"/>
      <c r="Z614" s="903"/>
      <c r="AA614" s="903"/>
      <c r="AB614" s="903"/>
      <c r="AC614" s="402"/>
      <c r="AD614" s="402"/>
      <c r="AE614" s="904">
        <f>+'[7]DN - BÁO CÁO KẾT QUẢ KINH DOANH'!$E$29/'[6]DN - BẢNG CÂN ĐỐI KẾ TOÁN'!$E$72*100</f>
        <v>0.7702643249803892</v>
      </c>
      <c r="AF614" s="904"/>
      <c r="AG614" s="904"/>
      <c r="AH614" s="904"/>
      <c r="AI614" s="904"/>
      <c r="AJ614" s="904"/>
      <c r="AK614" s="254"/>
      <c r="AL614" s="249"/>
      <c r="AM614" s="249"/>
      <c r="AN614" s="252"/>
      <c r="AO614" s="252"/>
      <c r="AP614" s="252"/>
      <c r="AQ614" s="252"/>
      <c r="AR614" s="252"/>
      <c r="AS614" s="252"/>
      <c r="AT614" s="252"/>
      <c r="AU614" s="252"/>
      <c r="AV614" s="252"/>
      <c r="AW614" s="252"/>
      <c r="AX614" s="252"/>
      <c r="AY614" s="252"/>
      <c r="AZ614" s="252"/>
      <c r="BA614" s="252"/>
      <c r="BB614" s="252"/>
      <c r="BC614" s="252"/>
      <c r="BD614" s="252"/>
      <c r="BE614" s="252"/>
      <c r="BF614" s="252"/>
      <c r="BG614" s="252"/>
      <c r="BH614" s="252"/>
      <c r="BI614" s="252"/>
      <c r="BJ614" s="252"/>
      <c r="BK614" s="252"/>
      <c r="BL614" s="252"/>
      <c r="BM614" s="252"/>
      <c r="BN614" s="252"/>
      <c r="BO614" s="252"/>
      <c r="BP614" s="252"/>
      <c r="BQ614" s="252"/>
      <c r="BR614" s="252"/>
      <c r="BS614" s="252"/>
      <c r="BT614" s="252"/>
      <c r="BU614" s="252"/>
      <c r="BX614" s="252"/>
    </row>
    <row r="615" spans="1:76" s="255" customFormat="1" ht="19.5" customHeight="1" outlineLevel="1">
      <c r="A615" s="249"/>
      <c r="B615" s="249"/>
      <c r="C615" s="898" t="s">
        <v>382</v>
      </c>
      <c r="D615" s="898"/>
      <c r="E615" s="898"/>
      <c r="F615" s="898"/>
      <c r="G615" s="898"/>
      <c r="H615" s="898"/>
      <c r="I615" s="898"/>
      <c r="J615" s="898"/>
      <c r="K615" s="898"/>
      <c r="L615" s="898"/>
      <c r="M615" s="898"/>
      <c r="N615" s="898"/>
      <c r="O615" s="898"/>
      <c r="P615" s="898"/>
      <c r="Q615" s="898"/>
      <c r="R615" s="395"/>
      <c r="S615" s="900" t="s">
        <v>365</v>
      </c>
      <c r="T615" s="900"/>
      <c r="U615" s="900"/>
      <c r="V615" s="395"/>
      <c r="W615" s="903">
        <f>+'[7]DN - BÁO CÁO KẾT QUẢ KINH DOANH'!$D$29/'[6]DN - BẢNG CÂN ĐỐI KẾ TOÁN'!$D$103*100</f>
        <v>-5.729090584923942</v>
      </c>
      <c r="X615" s="903"/>
      <c r="Y615" s="903"/>
      <c r="Z615" s="903"/>
      <c r="AA615" s="903"/>
      <c r="AB615" s="903"/>
      <c r="AC615" s="402"/>
      <c r="AD615" s="402"/>
      <c r="AE615" s="904">
        <f>+'[7]DN - BÁO CÁO KẾT QUẢ KINH DOANH'!$E$29/'[6]DN - BẢNG CÂN ĐỐI KẾ TOÁN'!$E$103*100</f>
        <v>-4.448521230688365</v>
      </c>
      <c r="AF615" s="904"/>
      <c r="AG615" s="904"/>
      <c r="AH615" s="904"/>
      <c r="AI615" s="904"/>
      <c r="AJ615" s="904"/>
      <c r="AK615" s="254"/>
      <c r="AL615" s="249"/>
      <c r="AM615" s="249"/>
      <c r="AN615" s="252"/>
      <c r="AO615" s="252"/>
      <c r="AP615" s="252"/>
      <c r="AQ615" s="252"/>
      <c r="AR615" s="252"/>
      <c r="AS615" s="252"/>
      <c r="AT615" s="252"/>
      <c r="AU615" s="252"/>
      <c r="AV615" s="252"/>
      <c r="AW615" s="252"/>
      <c r="AX615" s="252"/>
      <c r="AY615" s="252"/>
      <c r="AZ615" s="252"/>
      <c r="BA615" s="252"/>
      <c r="BB615" s="252"/>
      <c r="BC615" s="252"/>
      <c r="BD615" s="252"/>
      <c r="BE615" s="252"/>
      <c r="BF615" s="252"/>
      <c r="BG615" s="252"/>
      <c r="BH615" s="252"/>
      <c r="BI615" s="252"/>
      <c r="BJ615" s="252"/>
      <c r="BK615" s="252"/>
      <c r="BL615" s="252"/>
      <c r="BM615" s="252"/>
      <c r="BN615" s="252"/>
      <c r="BO615" s="252"/>
      <c r="BP615" s="252"/>
      <c r="BQ615" s="252"/>
      <c r="BR615" s="252"/>
      <c r="BS615" s="252"/>
      <c r="BT615" s="252"/>
      <c r="BU615" s="252"/>
      <c r="BX615" s="252"/>
    </row>
    <row r="616" spans="1:76" s="255" customFormat="1" ht="19.5" customHeight="1" hidden="1" outlineLevel="1">
      <c r="A616" s="249"/>
      <c r="B616" s="249"/>
      <c r="C616" s="273"/>
      <c r="D616" s="273"/>
      <c r="E616" s="273"/>
      <c r="F616" s="273"/>
      <c r="G616" s="273"/>
      <c r="H616" s="273"/>
      <c r="I616" s="273"/>
      <c r="J616" s="273"/>
      <c r="K616" s="273"/>
      <c r="L616" s="273"/>
      <c r="M616" s="273"/>
      <c r="N616" s="395"/>
      <c r="O616" s="395"/>
      <c r="P616" s="395"/>
      <c r="Q616" s="395"/>
      <c r="R616" s="395"/>
      <c r="S616" s="395"/>
      <c r="T616" s="395"/>
      <c r="U616" s="395"/>
      <c r="V616" s="395"/>
      <c r="W616" s="395"/>
      <c r="X616" s="395"/>
      <c r="Y616" s="395"/>
      <c r="Z616" s="395"/>
      <c r="AA616" s="395"/>
      <c r="AB616" s="395"/>
      <c r="AC616" s="395"/>
      <c r="AD616" s="395"/>
      <c r="AE616" s="263"/>
      <c r="AF616" s="263"/>
      <c r="AG616" s="263"/>
      <c r="AH616" s="263"/>
      <c r="AI616" s="263"/>
      <c r="AJ616" s="263"/>
      <c r="AK616" s="254"/>
      <c r="AL616" s="249"/>
      <c r="AM616" s="249"/>
      <c r="AN616" s="252"/>
      <c r="AO616" s="252"/>
      <c r="AP616" s="252"/>
      <c r="AQ616" s="252"/>
      <c r="AR616" s="252"/>
      <c r="AS616" s="252"/>
      <c r="AT616" s="252"/>
      <c r="AU616" s="252"/>
      <c r="AV616" s="252"/>
      <c r="AW616" s="252"/>
      <c r="AX616" s="252"/>
      <c r="AY616" s="252"/>
      <c r="AZ616" s="252"/>
      <c r="BA616" s="252"/>
      <c r="BB616" s="252"/>
      <c r="BC616" s="252"/>
      <c r="BD616" s="252"/>
      <c r="BE616" s="252"/>
      <c r="BF616" s="252"/>
      <c r="BG616" s="252"/>
      <c r="BH616" s="252"/>
      <c r="BI616" s="252"/>
      <c r="BJ616" s="252"/>
      <c r="BK616" s="252"/>
      <c r="BL616" s="252"/>
      <c r="BM616" s="252"/>
      <c r="BN616" s="252"/>
      <c r="BO616" s="252"/>
      <c r="BP616" s="252"/>
      <c r="BQ616" s="252"/>
      <c r="BR616" s="252"/>
      <c r="BS616" s="252"/>
      <c r="BT616" s="252"/>
      <c r="BU616" s="252"/>
      <c r="BX616" s="252"/>
    </row>
    <row r="617" spans="1:76" s="255" customFormat="1" ht="19.5" customHeight="1" hidden="1" outlineLevel="1">
      <c r="A617" s="249"/>
      <c r="B617" s="249"/>
      <c r="C617" s="394"/>
      <c r="D617" s="273"/>
      <c r="E617" s="273"/>
      <c r="F617" s="273"/>
      <c r="G617" s="273"/>
      <c r="H617" s="273"/>
      <c r="I617" s="273"/>
      <c r="J617" s="273"/>
      <c r="K617" s="273"/>
      <c r="L617" s="273"/>
      <c r="M617" s="273"/>
      <c r="N617" s="395"/>
      <c r="O617" s="395"/>
      <c r="P617" s="395"/>
      <c r="Q617" s="395"/>
      <c r="R617" s="395"/>
      <c r="S617" s="395"/>
      <c r="T617" s="395"/>
      <c r="U617" s="395"/>
      <c r="V617" s="395"/>
      <c r="W617" s="395"/>
      <c r="X617" s="395"/>
      <c r="Y617" s="395"/>
      <c r="Z617" s="395"/>
      <c r="AA617" s="395"/>
      <c r="AB617" s="395"/>
      <c r="AC617" s="395"/>
      <c r="AD617" s="395"/>
      <c r="AE617" s="263"/>
      <c r="AF617" s="263"/>
      <c r="AG617" s="263"/>
      <c r="AH617" s="263"/>
      <c r="AI617" s="263"/>
      <c r="AJ617" s="263"/>
      <c r="AK617" s="254"/>
      <c r="AL617" s="249"/>
      <c r="AM617" s="249"/>
      <c r="AN617" s="252"/>
      <c r="AO617" s="252"/>
      <c r="AP617" s="252"/>
      <c r="AQ617" s="252"/>
      <c r="AR617" s="252"/>
      <c r="AS617" s="252"/>
      <c r="AT617" s="252"/>
      <c r="AU617" s="252"/>
      <c r="AV617" s="252"/>
      <c r="AW617" s="252"/>
      <c r="AX617" s="252"/>
      <c r="AY617" s="252"/>
      <c r="AZ617" s="252"/>
      <c r="BA617" s="252"/>
      <c r="BB617" s="252"/>
      <c r="BC617" s="252"/>
      <c r="BD617" s="252"/>
      <c r="BE617" s="252"/>
      <c r="BF617" s="252"/>
      <c r="BG617" s="252"/>
      <c r="BH617" s="252"/>
      <c r="BI617" s="252"/>
      <c r="BJ617" s="252"/>
      <c r="BK617" s="252"/>
      <c r="BL617" s="252"/>
      <c r="BM617" s="252"/>
      <c r="BN617" s="252"/>
      <c r="BO617" s="252"/>
      <c r="BP617" s="252"/>
      <c r="BQ617" s="252"/>
      <c r="BR617" s="252"/>
      <c r="BS617" s="252"/>
      <c r="BT617" s="252"/>
      <c r="BU617" s="252"/>
      <c r="BX617" s="252"/>
    </row>
    <row r="618" spans="1:76" s="255" customFormat="1" ht="19.5" customHeight="1" collapsed="1">
      <c r="A618" s="269" t="s">
        <v>359</v>
      </c>
      <c r="B618" s="249"/>
      <c r="C618" s="250" t="s">
        <v>383</v>
      </c>
      <c r="D618" s="252"/>
      <c r="E618" s="252"/>
      <c r="F618" s="252"/>
      <c r="G618" s="252"/>
      <c r="H618" s="252"/>
      <c r="I618" s="252"/>
      <c r="J618" s="252"/>
      <c r="K618" s="252"/>
      <c r="L618" s="252"/>
      <c r="M618" s="252"/>
      <c r="N618" s="252"/>
      <c r="O618" s="252"/>
      <c r="P618" s="252"/>
      <c r="Q618" s="252"/>
      <c r="R618" s="252"/>
      <c r="S618" s="252"/>
      <c r="T618" s="252"/>
      <c r="U618" s="252"/>
      <c r="V618" s="252"/>
      <c r="W618" s="252"/>
      <c r="X618" s="252"/>
      <c r="Y618" s="252"/>
      <c r="Z618" s="252"/>
      <c r="AA618" s="252"/>
      <c r="AB618" s="252"/>
      <c r="AC618" s="252"/>
      <c r="AD618" s="252"/>
      <c r="AE618" s="252"/>
      <c r="AF618" s="252"/>
      <c r="AG618" s="252"/>
      <c r="AH618" s="252"/>
      <c r="AI618" s="252"/>
      <c r="AJ618" s="252"/>
      <c r="AK618" s="254"/>
      <c r="AL618" s="249"/>
      <c r="AM618" s="249"/>
      <c r="AN618" s="250" t="s">
        <v>384</v>
      </c>
      <c r="AO618" s="252"/>
      <c r="AP618" s="252"/>
      <c r="AQ618" s="252"/>
      <c r="AR618" s="252"/>
      <c r="AS618" s="252"/>
      <c r="AT618" s="252"/>
      <c r="AU618" s="252"/>
      <c r="AV618" s="252"/>
      <c r="AW618" s="252"/>
      <c r="AX618" s="252"/>
      <c r="AY618" s="252"/>
      <c r="AZ618" s="252"/>
      <c r="BA618" s="252"/>
      <c r="BB618" s="252"/>
      <c r="BC618" s="252"/>
      <c r="BD618" s="252"/>
      <c r="BE618" s="252"/>
      <c r="BF618" s="252"/>
      <c r="BG618" s="252"/>
      <c r="BH618" s="252"/>
      <c r="BI618" s="252"/>
      <c r="BJ618" s="252"/>
      <c r="BK618" s="252"/>
      <c r="BL618" s="252"/>
      <c r="BM618" s="252"/>
      <c r="BN618" s="252"/>
      <c r="BO618" s="252"/>
      <c r="BP618" s="252"/>
      <c r="BQ618" s="252"/>
      <c r="BR618" s="252"/>
      <c r="BS618" s="252"/>
      <c r="BT618" s="252"/>
      <c r="BU618" s="252"/>
      <c r="BX618" s="252"/>
    </row>
    <row r="619" spans="1:76" s="255" customFormat="1" ht="63" customHeight="1">
      <c r="A619" s="249"/>
      <c r="B619" s="249"/>
      <c r="C619" s="905" t="s">
        <v>619</v>
      </c>
      <c r="D619" s="906"/>
      <c r="E619" s="906"/>
      <c r="F619" s="906"/>
      <c r="G619" s="906"/>
      <c r="H619" s="906"/>
      <c r="I619" s="906"/>
      <c r="J619" s="906"/>
      <c r="K619" s="906"/>
      <c r="L619" s="906"/>
      <c r="M619" s="906"/>
      <c r="N619" s="906"/>
      <c r="O619" s="906"/>
      <c r="P619" s="906"/>
      <c r="Q619" s="906"/>
      <c r="R619" s="906"/>
      <c r="S619" s="906"/>
      <c r="T619" s="906"/>
      <c r="U619" s="906"/>
      <c r="V619" s="906"/>
      <c r="W619" s="906"/>
      <c r="X619" s="906"/>
      <c r="Y619" s="906"/>
      <c r="Z619" s="906"/>
      <c r="AA619" s="906"/>
      <c r="AB619" s="906"/>
      <c r="AC619" s="906"/>
      <c r="AD619" s="906"/>
      <c r="AE619" s="906"/>
      <c r="AF619" s="906"/>
      <c r="AG619" s="906"/>
      <c r="AH619" s="906"/>
      <c r="AI619" s="906"/>
      <c r="AJ619" s="906"/>
      <c r="AK619" s="254"/>
      <c r="AL619" s="249"/>
      <c r="AM619" s="249"/>
      <c r="AN619" s="906" t="s">
        <v>385</v>
      </c>
      <c r="AO619" s="906"/>
      <c r="AP619" s="906"/>
      <c r="AQ619" s="906"/>
      <c r="AR619" s="906"/>
      <c r="AS619" s="906"/>
      <c r="AT619" s="906"/>
      <c r="AU619" s="906"/>
      <c r="AV619" s="906"/>
      <c r="AW619" s="906"/>
      <c r="AX619" s="906"/>
      <c r="AY619" s="906"/>
      <c r="AZ619" s="906"/>
      <c r="BA619" s="906"/>
      <c r="BB619" s="906"/>
      <c r="BC619" s="906"/>
      <c r="BD619" s="906"/>
      <c r="BE619" s="906"/>
      <c r="BF619" s="906"/>
      <c r="BG619" s="906"/>
      <c r="BH619" s="906"/>
      <c r="BI619" s="906"/>
      <c r="BJ619" s="906"/>
      <c r="BK619" s="906"/>
      <c r="BL619" s="906"/>
      <c r="BM619" s="906"/>
      <c r="BN619" s="906"/>
      <c r="BO619" s="906"/>
      <c r="BP619" s="906"/>
      <c r="BQ619" s="906"/>
      <c r="BR619" s="906"/>
      <c r="BS619" s="906"/>
      <c r="BT619" s="906"/>
      <c r="BU619" s="404"/>
      <c r="BX619" s="252"/>
    </row>
    <row r="620" spans="1:76" s="255" customFormat="1" ht="9" customHeight="1">
      <c r="A620" s="249"/>
      <c r="B620" s="249"/>
      <c r="C620" s="252"/>
      <c r="D620" s="252"/>
      <c r="E620" s="252"/>
      <c r="F620" s="252"/>
      <c r="G620" s="252"/>
      <c r="H620" s="252"/>
      <c r="I620" s="252"/>
      <c r="J620" s="252"/>
      <c r="K620" s="252"/>
      <c r="L620" s="252"/>
      <c r="M620" s="252"/>
      <c r="N620" s="252"/>
      <c r="O620" s="252"/>
      <c r="P620" s="252"/>
      <c r="Q620" s="252"/>
      <c r="R620" s="252"/>
      <c r="S620" s="252"/>
      <c r="T620" s="252"/>
      <c r="U620" s="252"/>
      <c r="V620" s="252"/>
      <c r="W620" s="252"/>
      <c r="X620" s="252"/>
      <c r="Y620" s="252"/>
      <c r="Z620" s="252"/>
      <c r="AA620" s="252"/>
      <c r="AB620" s="252"/>
      <c r="AC620" s="252"/>
      <c r="AD620" s="252"/>
      <c r="AE620" s="252"/>
      <c r="AF620" s="252"/>
      <c r="AG620" s="252"/>
      <c r="AH620" s="252"/>
      <c r="AI620" s="252"/>
      <c r="AJ620" s="252"/>
      <c r="AK620" s="254"/>
      <c r="AL620" s="249"/>
      <c r="AM620" s="249"/>
      <c r="AN620" s="252"/>
      <c r="AO620" s="252"/>
      <c r="AP620" s="252"/>
      <c r="AQ620" s="252"/>
      <c r="AR620" s="252"/>
      <c r="AS620" s="252"/>
      <c r="AT620" s="252"/>
      <c r="AU620" s="252"/>
      <c r="AV620" s="252"/>
      <c r="AW620" s="252"/>
      <c r="AX620" s="252"/>
      <c r="AY620" s="252"/>
      <c r="AZ620" s="252"/>
      <c r="BA620" s="252"/>
      <c r="BB620" s="252"/>
      <c r="BC620" s="252"/>
      <c r="BD620" s="252"/>
      <c r="BE620" s="252"/>
      <c r="BF620" s="252"/>
      <c r="BG620" s="252"/>
      <c r="BH620" s="252"/>
      <c r="BI620" s="252"/>
      <c r="BJ620" s="252"/>
      <c r="BK620" s="252"/>
      <c r="BL620" s="252"/>
      <c r="BM620" s="252"/>
      <c r="BN620" s="252"/>
      <c r="BO620" s="252"/>
      <c r="BP620" s="252"/>
      <c r="BQ620" s="252"/>
      <c r="BR620" s="252"/>
      <c r="BS620" s="252"/>
      <c r="BT620" s="252"/>
      <c r="BU620" s="252"/>
      <c r="BX620" s="252"/>
    </row>
    <row r="621" spans="1:76" s="255" customFormat="1" ht="19.5" customHeight="1">
      <c r="A621" s="249"/>
      <c r="B621" s="249"/>
      <c r="C621" s="252"/>
      <c r="D621" s="252"/>
      <c r="E621" s="252"/>
      <c r="F621" s="252"/>
      <c r="G621" s="252"/>
      <c r="H621" s="252"/>
      <c r="I621" s="252"/>
      <c r="J621" s="253" t="s">
        <v>0</v>
      </c>
      <c r="K621" s="252"/>
      <c r="L621" s="252"/>
      <c r="M621" s="252"/>
      <c r="N621" s="252"/>
      <c r="O621" s="252"/>
      <c r="P621" s="252"/>
      <c r="Q621" s="252"/>
      <c r="R621" s="252"/>
      <c r="S621" s="687" t="s">
        <v>1</v>
      </c>
      <c r="T621" s="687"/>
      <c r="U621" s="687"/>
      <c r="V621" s="687"/>
      <c r="W621" s="687"/>
      <c r="X621" s="687"/>
      <c r="Y621" s="687"/>
      <c r="Z621" s="687"/>
      <c r="AA621" s="252"/>
      <c r="AB621" s="253"/>
      <c r="AC621" s="252"/>
      <c r="AD621" s="252"/>
      <c r="AE621" s="252"/>
      <c r="AF621" s="250" t="s">
        <v>613</v>
      </c>
      <c r="AG621" s="252"/>
      <c r="AH621" s="252"/>
      <c r="AI621" s="252"/>
      <c r="AJ621" s="252"/>
      <c r="AK621" s="254"/>
      <c r="AL621" s="249"/>
      <c r="AM621" s="249"/>
      <c r="AN621" s="252"/>
      <c r="AO621" s="252"/>
      <c r="AP621" s="252"/>
      <c r="AQ621" s="252"/>
      <c r="AR621" s="253" t="s">
        <v>0</v>
      </c>
      <c r="AS621" s="252"/>
      <c r="AT621" s="252"/>
      <c r="AU621" s="252"/>
      <c r="AV621" s="252"/>
      <c r="AW621" s="252"/>
      <c r="AX621" s="252"/>
      <c r="AY621" s="252"/>
      <c r="AZ621" s="252"/>
      <c r="BA621" s="252"/>
      <c r="BB621" s="252"/>
      <c r="BC621" s="253" t="s">
        <v>1</v>
      </c>
      <c r="BD621" s="252"/>
      <c r="BE621" s="252"/>
      <c r="BF621" s="252"/>
      <c r="BG621" s="252"/>
      <c r="BH621" s="252"/>
      <c r="BI621" s="252"/>
      <c r="BJ621" s="252"/>
      <c r="BK621" s="252"/>
      <c r="BL621" s="252"/>
      <c r="BM621" s="253" t="s">
        <v>6</v>
      </c>
      <c r="BN621" s="252"/>
      <c r="BO621" s="252"/>
      <c r="BP621" s="252"/>
      <c r="BQ621" s="252"/>
      <c r="BR621" s="252"/>
      <c r="BS621" s="252"/>
      <c r="BT621" s="252"/>
      <c r="BU621" s="252"/>
      <c r="BX621" s="252"/>
    </row>
    <row r="622" spans="1:76" s="255" customFormat="1" ht="19.5" customHeight="1" hidden="1">
      <c r="A622" s="249"/>
      <c r="B622" s="249"/>
      <c r="C622" s="252"/>
      <c r="D622" s="252"/>
      <c r="E622" s="252"/>
      <c r="F622" s="252"/>
      <c r="G622" s="252"/>
      <c r="H622" s="252"/>
      <c r="I622" s="252"/>
      <c r="J622" s="252"/>
      <c r="K622" s="252"/>
      <c r="L622" s="252"/>
      <c r="M622" s="252"/>
      <c r="N622" s="252"/>
      <c r="O622" s="252"/>
      <c r="P622" s="252"/>
      <c r="Q622" s="252"/>
      <c r="R622" s="252"/>
      <c r="S622" s="252"/>
      <c r="T622" s="252"/>
      <c r="U622" s="252"/>
      <c r="V622" s="252"/>
      <c r="W622" s="252"/>
      <c r="X622" s="252"/>
      <c r="Y622" s="252"/>
      <c r="Z622" s="252"/>
      <c r="AA622" s="252"/>
      <c r="AB622" s="252"/>
      <c r="AC622" s="252"/>
      <c r="AD622" s="252"/>
      <c r="AE622" s="252"/>
      <c r="AF622" s="252"/>
      <c r="AG622" s="252"/>
      <c r="AH622" s="252"/>
      <c r="AI622" s="252"/>
      <c r="AJ622" s="252"/>
      <c r="AK622" s="254"/>
      <c r="AL622" s="249"/>
      <c r="AM622" s="249"/>
      <c r="AN622" s="252"/>
      <c r="AO622" s="252"/>
      <c r="AP622" s="252"/>
      <c r="AQ622" s="252"/>
      <c r="AR622" s="252"/>
      <c r="AS622" s="252"/>
      <c r="AT622" s="252"/>
      <c r="AU622" s="252"/>
      <c r="AV622" s="252"/>
      <c r="AW622" s="252"/>
      <c r="AX622" s="252"/>
      <c r="AY622" s="252"/>
      <c r="AZ622" s="252"/>
      <c r="BA622" s="252"/>
      <c r="BB622" s="252"/>
      <c r="BC622" s="252"/>
      <c r="BD622" s="252"/>
      <c r="BE622" s="252"/>
      <c r="BF622" s="252"/>
      <c r="BG622" s="252"/>
      <c r="BH622" s="252"/>
      <c r="BI622" s="252"/>
      <c r="BJ622" s="252"/>
      <c r="BK622" s="252"/>
      <c r="BL622" s="252"/>
      <c r="BM622" s="252"/>
      <c r="BN622" s="252"/>
      <c r="BO622" s="252"/>
      <c r="BP622" s="252"/>
      <c r="BQ622" s="252"/>
      <c r="BR622" s="252"/>
      <c r="BS622" s="252"/>
      <c r="BT622" s="252"/>
      <c r="BU622" s="252"/>
      <c r="BX622" s="252"/>
    </row>
    <row r="623" spans="1:76" s="255" customFormat="1" ht="19.5" customHeight="1" hidden="1">
      <c r="A623" s="249"/>
      <c r="B623" s="249"/>
      <c r="C623" s="252"/>
      <c r="D623" s="252"/>
      <c r="E623" s="252"/>
      <c r="F623" s="252"/>
      <c r="G623" s="252"/>
      <c r="H623" s="252"/>
      <c r="I623" s="252"/>
      <c r="J623" s="252"/>
      <c r="K623" s="252"/>
      <c r="L623" s="252"/>
      <c r="M623" s="252"/>
      <c r="N623" s="252"/>
      <c r="O623" s="252"/>
      <c r="P623" s="252"/>
      <c r="Q623" s="252"/>
      <c r="R623" s="252"/>
      <c r="S623" s="252"/>
      <c r="T623" s="252"/>
      <c r="U623" s="252"/>
      <c r="V623" s="252"/>
      <c r="W623" s="252"/>
      <c r="X623" s="252"/>
      <c r="Y623" s="252"/>
      <c r="Z623" s="252"/>
      <c r="AA623" s="252"/>
      <c r="AB623" s="252"/>
      <c r="AC623" s="252"/>
      <c r="AD623" s="252"/>
      <c r="AE623" s="252"/>
      <c r="AF623" s="252"/>
      <c r="AG623" s="252"/>
      <c r="AH623" s="252"/>
      <c r="AI623" s="252"/>
      <c r="AJ623" s="252"/>
      <c r="AK623" s="254"/>
      <c r="AL623" s="249"/>
      <c r="AM623" s="249"/>
      <c r="AN623" s="252"/>
      <c r="AO623" s="252"/>
      <c r="AP623" s="252"/>
      <c r="AQ623" s="252"/>
      <c r="AR623" s="252"/>
      <c r="AS623" s="252"/>
      <c r="AT623" s="252"/>
      <c r="AU623" s="252"/>
      <c r="AV623" s="252"/>
      <c r="AW623" s="252"/>
      <c r="AX623" s="252"/>
      <c r="AY623" s="252"/>
      <c r="AZ623" s="252"/>
      <c r="BA623" s="252"/>
      <c r="BB623" s="252"/>
      <c r="BC623" s="252"/>
      <c r="BD623" s="252"/>
      <c r="BE623" s="252"/>
      <c r="BF623" s="252"/>
      <c r="BG623" s="252"/>
      <c r="BH623" s="252"/>
      <c r="BI623" s="252"/>
      <c r="BJ623" s="252"/>
      <c r="BK623" s="252"/>
      <c r="BL623" s="252"/>
      <c r="BM623" s="252"/>
      <c r="BN623" s="252"/>
      <c r="BO623" s="252"/>
      <c r="BP623" s="252"/>
      <c r="BQ623" s="252"/>
      <c r="BR623" s="252"/>
      <c r="BS623" s="252"/>
      <c r="BT623" s="252"/>
      <c r="BU623" s="252"/>
      <c r="BX623" s="252"/>
    </row>
    <row r="626" spans="1:76" s="343" customFormat="1" ht="19.5" customHeight="1">
      <c r="A626" s="249"/>
      <c r="B626" s="249"/>
      <c r="C626" s="250"/>
      <c r="G626" s="250"/>
      <c r="H626" s="250"/>
      <c r="I626" s="250"/>
      <c r="J626" s="253" t="s">
        <v>326</v>
      </c>
      <c r="K626" s="250"/>
      <c r="L626" s="250"/>
      <c r="M626" s="250"/>
      <c r="N626" s="250"/>
      <c r="O626" s="250"/>
      <c r="P626" s="250"/>
      <c r="Q626" s="250"/>
      <c r="S626" s="687" t="s">
        <v>394</v>
      </c>
      <c r="T626" s="687"/>
      <c r="U626" s="687"/>
      <c r="V626" s="687"/>
      <c r="W626" s="687"/>
      <c r="X626" s="687"/>
      <c r="Y626" s="687"/>
      <c r="Z626" s="687"/>
      <c r="AA626" s="250"/>
      <c r="AB626" s="253"/>
      <c r="AC626" s="250"/>
      <c r="AD626" s="250"/>
      <c r="AE626" s="250"/>
      <c r="AF626" s="250"/>
      <c r="AG626" s="250"/>
      <c r="AH626" s="250"/>
      <c r="AI626" s="250"/>
      <c r="AJ626" s="250"/>
      <c r="AL626" s="249"/>
      <c r="AM626" s="249"/>
      <c r="AN626" s="250"/>
      <c r="AO626" s="250"/>
      <c r="AP626" s="250"/>
      <c r="AQ626" s="250"/>
      <c r="AR626" s="253" t="s">
        <v>386</v>
      </c>
      <c r="AS626" s="250"/>
      <c r="AT626" s="250"/>
      <c r="AU626" s="250"/>
      <c r="AV626" s="250"/>
      <c r="AW626" s="250"/>
      <c r="AX626" s="250"/>
      <c r="AY626" s="250"/>
      <c r="AZ626" s="250"/>
      <c r="BA626" s="250"/>
      <c r="BB626" s="250"/>
      <c r="BC626" s="253"/>
      <c r="BD626" s="250"/>
      <c r="BE626" s="250"/>
      <c r="BF626" s="250"/>
      <c r="BG626" s="250"/>
      <c r="BH626" s="250"/>
      <c r="BI626" s="250"/>
      <c r="BJ626" s="250"/>
      <c r="BK626" s="250"/>
      <c r="BL626" s="250"/>
      <c r="BM626" s="253"/>
      <c r="BN626" s="250"/>
      <c r="BO626" s="250"/>
      <c r="BP626" s="250"/>
      <c r="BQ626" s="250"/>
      <c r="BR626" s="250"/>
      <c r="BS626" s="250"/>
      <c r="BT626" s="250"/>
      <c r="BU626" s="250"/>
      <c r="BV626" s="346"/>
      <c r="BW626" s="346"/>
      <c r="BX626" s="250"/>
    </row>
  </sheetData>
  <sheetProtection/>
  <mergeCells count="1665">
    <mergeCell ref="X2:AJ2"/>
    <mergeCell ref="S626:Z626"/>
    <mergeCell ref="S621:Z621"/>
    <mergeCell ref="N350:R350"/>
    <mergeCell ref="N351:R351"/>
    <mergeCell ref="C353:M353"/>
    <mergeCell ref="N353:R353"/>
    <mergeCell ref="C615:Q615"/>
    <mergeCell ref="S615:U615"/>
    <mergeCell ref="W615:AB615"/>
    <mergeCell ref="W614:AB614"/>
    <mergeCell ref="AE615:AJ615"/>
    <mergeCell ref="C619:AJ619"/>
    <mergeCell ref="AN619:BT619"/>
    <mergeCell ref="C612:Q612"/>
    <mergeCell ref="C613:Q613"/>
    <mergeCell ref="S613:U613"/>
    <mergeCell ref="W613:AB613"/>
    <mergeCell ref="AE613:AJ613"/>
    <mergeCell ref="C614:Q614"/>
    <mergeCell ref="S614:U614"/>
    <mergeCell ref="AE614:AJ614"/>
    <mergeCell ref="C610:Q610"/>
    <mergeCell ref="S610:U610"/>
    <mergeCell ref="W610:AB610"/>
    <mergeCell ref="AE610:AJ610"/>
    <mergeCell ref="C611:Q611"/>
    <mergeCell ref="S611:U611"/>
    <mergeCell ref="W611:AB611"/>
    <mergeCell ref="AE611:AJ611"/>
    <mergeCell ref="C604:Q604"/>
    <mergeCell ref="S604:U604"/>
    <mergeCell ref="W604:AB604"/>
    <mergeCell ref="AE604:AJ604"/>
    <mergeCell ref="C608:Q608"/>
    <mergeCell ref="C609:Q609"/>
    <mergeCell ref="C601:Q601"/>
    <mergeCell ref="C602:Q602"/>
    <mergeCell ref="S602:U602"/>
    <mergeCell ref="W602:AB602"/>
    <mergeCell ref="AE602:AJ602"/>
    <mergeCell ref="C603:Q603"/>
    <mergeCell ref="S603:U603"/>
    <mergeCell ref="W603:AB603"/>
    <mergeCell ref="AE603:AJ603"/>
    <mergeCell ref="C597:Q597"/>
    <mergeCell ref="C598:Q598"/>
    <mergeCell ref="S598:U598"/>
    <mergeCell ref="W598:AB598"/>
    <mergeCell ref="AE598:AJ598"/>
    <mergeCell ref="C599:Q599"/>
    <mergeCell ref="S599:U599"/>
    <mergeCell ref="W599:AB599"/>
    <mergeCell ref="AE599:AJ599"/>
    <mergeCell ref="C594:Q594"/>
    <mergeCell ref="C595:Q595"/>
    <mergeCell ref="S595:U595"/>
    <mergeCell ref="W595:AB595"/>
    <mergeCell ref="AE595:AJ595"/>
    <mergeCell ref="C596:Q596"/>
    <mergeCell ref="S596:U596"/>
    <mergeCell ref="W596:AB596"/>
    <mergeCell ref="AE596:AJ596"/>
    <mergeCell ref="C589:AJ589"/>
    <mergeCell ref="C591:Q591"/>
    <mergeCell ref="S591:U591"/>
    <mergeCell ref="W591:AB591"/>
    <mergeCell ref="AD591:AJ591"/>
    <mergeCell ref="C593:Q593"/>
    <mergeCell ref="S593:U593"/>
    <mergeCell ref="W593:AB593"/>
    <mergeCell ref="AE593:AJ593"/>
    <mergeCell ref="C585:M585"/>
    <mergeCell ref="N585:S585"/>
    <mergeCell ref="T585:AC585"/>
    <mergeCell ref="AE585:AJ585"/>
    <mergeCell ref="C586:M586"/>
    <mergeCell ref="N586:S586"/>
    <mergeCell ref="T586:AC586"/>
    <mergeCell ref="AE586:AJ586"/>
    <mergeCell ref="C583:M583"/>
    <mergeCell ref="N583:S583"/>
    <mergeCell ref="T583:AC583"/>
    <mergeCell ref="AE583:AJ583"/>
    <mergeCell ref="C584:M584"/>
    <mergeCell ref="N584:S584"/>
    <mergeCell ref="T584:AC584"/>
    <mergeCell ref="AE584:AJ584"/>
    <mergeCell ref="C581:M581"/>
    <mergeCell ref="N581:S581"/>
    <mergeCell ref="T581:AC581"/>
    <mergeCell ref="AE581:AJ581"/>
    <mergeCell ref="C582:M582"/>
    <mergeCell ref="N582:S582"/>
    <mergeCell ref="T582:AC582"/>
    <mergeCell ref="AE582:AJ582"/>
    <mergeCell ref="C577:M577"/>
    <mergeCell ref="N577:S577"/>
    <mergeCell ref="T577:AC577"/>
    <mergeCell ref="AE577:AJ577"/>
    <mergeCell ref="C580:M580"/>
    <mergeCell ref="N580:S580"/>
    <mergeCell ref="T580:AC580"/>
    <mergeCell ref="AE580:AJ580"/>
    <mergeCell ref="C575:M575"/>
    <mergeCell ref="N575:S575"/>
    <mergeCell ref="T575:AC575"/>
    <mergeCell ref="AE575:AJ575"/>
    <mergeCell ref="C576:M576"/>
    <mergeCell ref="N576:S576"/>
    <mergeCell ref="T576:AC576"/>
    <mergeCell ref="AE576:AJ576"/>
    <mergeCell ref="C573:M573"/>
    <mergeCell ref="N573:S573"/>
    <mergeCell ref="T573:AC573"/>
    <mergeCell ref="AE573:AJ573"/>
    <mergeCell ref="C574:M574"/>
    <mergeCell ref="N574:S574"/>
    <mergeCell ref="T574:AC574"/>
    <mergeCell ref="AE574:AJ574"/>
    <mergeCell ref="C565:AJ565"/>
    <mergeCell ref="AN565:BT565"/>
    <mergeCell ref="D567:AJ567"/>
    <mergeCell ref="C572:M572"/>
    <mergeCell ref="N572:S572"/>
    <mergeCell ref="T572:AC572"/>
    <mergeCell ref="AE572:AJ572"/>
    <mergeCell ref="W559:AB559"/>
    <mergeCell ref="AE559:AJ559"/>
    <mergeCell ref="C563:AJ563"/>
    <mergeCell ref="AN563:BT563"/>
    <mergeCell ref="C564:AJ564"/>
    <mergeCell ref="AN564:BT564"/>
    <mergeCell ref="W556:AB556"/>
    <mergeCell ref="AE556:AJ556"/>
    <mergeCell ref="W557:AB557"/>
    <mergeCell ref="AE557:AJ557"/>
    <mergeCell ref="W558:AB558"/>
    <mergeCell ref="AE558:AJ558"/>
    <mergeCell ref="AE551:AJ551"/>
    <mergeCell ref="X552:AJ552"/>
    <mergeCell ref="AE553:AJ553"/>
    <mergeCell ref="W554:AB554"/>
    <mergeCell ref="AE554:AJ554"/>
    <mergeCell ref="W555:AB555"/>
    <mergeCell ref="AE555:AJ555"/>
    <mergeCell ref="AE545:AJ545"/>
    <mergeCell ref="AE546:AJ546"/>
    <mergeCell ref="AE547:AJ547"/>
    <mergeCell ref="AE548:AJ548"/>
    <mergeCell ref="AE549:AJ549"/>
    <mergeCell ref="AE550:AJ550"/>
    <mergeCell ref="W539:AB539"/>
    <mergeCell ref="AE539:AJ539"/>
    <mergeCell ref="W542:AB542"/>
    <mergeCell ref="AE542:AJ542"/>
    <mergeCell ref="AE543:AJ543"/>
    <mergeCell ref="AE544:AJ544"/>
    <mergeCell ref="W536:AB536"/>
    <mergeCell ref="AE536:AJ536"/>
    <mergeCell ref="W537:AB537"/>
    <mergeCell ref="AE537:AJ537"/>
    <mergeCell ref="W538:AB538"/>
    <mergeCell ref="AE538:AJ538"/>
    <mergeCell ref="W529:AB529"/>
    <mergeCell ref="AE529:AJ529"/>
    <mergeCell ref="W530:AB530"/>
    <mergeCell ref="AE530:AJ530"/>
    <mergeCell ref="W531:AB531"/>
    <mergeCell ref="AE531:AJ531"/>
    <mergeCell ref="W526:AB526"/>
    <mergeCell ref="AE526:AJ526"/>
    <mergeCell ref="W527:AB527"/>
    <mergeCell ref="AE527:AJ527"/>
    <mergeCell ref="W528:AB528"/>
    <mergeCell ref="AE528:AJ528"/>
    <mergeCell ref="W523:AB523"/>
    <mergeCell ref="AE523:AJ523"/>
    <mergeCell ref="W524:AB524"/>
    <mergeCell ref="AE524:AJ524"/>
    <mergeCell ref="W525:AB525"/>
    <mergeCell ref="AE525:AJ525"/>
    <mergeCell ref="W520:AB520"/>
    <mergeCell ref="AE520:AJ520"/>
    <mergeCell ref="W521:AB521"/>
    <mergeCell ref="AE521:AJ521"/>
    <mergeCell ref="W522:AB522"/>
    <mergeCell ref="AE522:AJ522"/>
    <mergeCell ref="W517:AB517"/>
    <mergeCell ref="AE517:AJ517"/>
    <mergeCell ref="W518:AB518"/>
    <mergeCell ref="AE518:AJ518"/>
    <mergeCell ref="W519:AB519"/>
    <mergeCell ref="AE519:AJ519"/>
    <mergeCell ref="W513:AB513"/>
    <mergeCell ref="AE513:AJ513"/>
    <mergeCell ref="BH513:BM513"/>
    <mergeCell ref="BO513:BT513"/>
    <mergeCell ref="W516:AB516"/>
    <mergeCell ref="AE516:AJ516"/>
    <mergeCell ref="Y509:AE509"/>
    <mergeCell ref="AF509:AJ509"/>
    <mergeCell ref="Y510:AE510"/>
    <mergeCell ref="AF510:AJ510"/>
    <mergeCell ref="Y511:AE511"/>
    <mergeCell ref="AF511:AJ511"/>
    <mergeCell ref="C507:Q507"/>
    <mergeCell ref="Y507:AE507"/>
    <mergeCell ref="AF507:AJ507"/>
    <mergeCell ref="C508:Q508"/>
    <mergeCell ref="Y508:AE508"/>
    <mergeCell ref="AF508:AJ508"/>
    <mergeCell ref="C505:W505"/>
    <mergeCell ref="Y505:AE505"/>
    <mergeCell ref="AF505:AJ505"/>
    <mergeCell ref="C506:Q506"/>
    <mergeCell ref="Y506:AE506"/>
    <mergeCell ref="AF506:AJ506"/>
    <mergeCell ref="C503:W503"/>
    <mergeCell ref="Y503:AE503"/>
    <mergeCell ref="AF503:AJ503"/>
    <mergeCell ref="C504:W504"/>
    <mergeCell ref="Y504:AE504"/>
    <mergeCell ref="AF504:AJ504"/>
    <mergeCell ref="C500:W500"/>
    <mergeCell ref="Y500:AE500"/>
    <mergeCell ref="AF500:AJ500"/>
    <mergeCell ref="Y501:AE501"/>
    <mergeCell ref="AF501:AJ501"/>
    <mergeCell ref="C502:W502"/>
    <mergeCell ref="Y502:AE502"/>
    <mergeCell ref="AF502:AJ502"/>
    <mergeCell ref="C498:X498"/>
    <mergeCell ref="Y498:AE498"/>
    <mergeCell ref="AF498:AJ498"/>
    <mergeCell ref="C499:W499"/>
    <mergeCell ref="Y499:AE499"/>
    <mergeCell ref="AF499:AJ499"/>
    <mergeCell ref="C496:M496"/>
    <mergeCell ref="Y496:AE496"/>
    <mergeCell ref="AF496:AJ496"/>
    <mergeCell ref="C497:M497"/>
    <mergeCell ref="Y497:AE497"/>
    <mergeCell ref="AF497:AJ497"/>
    <mergeCell ref="C494:M494"/>
    <mergeCell ref="Y494:AE494"/>
    <mergeCell ref="AF494:AJ494"/>
    <mergeCell ref="C495:M495"/>
    <mergeCell ref="Y495:AE495"/>
    <mergeCell ref="AF495:AJ495"/>
    <mergeCell ref="C492:M492"/>
    <mergeCell ref="Y492:AE492"/>
    <mergeCell ref="AF492:AJ492"/>
    <mergeCell ref="C493:M493"/>
    <mergeCell ref="Y493:AE493"/>
    <mergeCell ref="AF493:AJ493"/>
    <mergeCell ref="C490:M490"/>
    <mergeCell ref="Y490:AE490"/>
    <mergeCell ref="AF490:AJ490"/>
    <mergeCell ref="C491:M491"/>
    <mergeCell ref="Y491:AE491"/>
    <mergeCell ref="AF491:AJ491"/>
    <mergeCell ref="C488:M488"/>
    <mergeCell ref="Y488:AE488"/>
    <mergeCell ref="AF488:AJ488"/>
    <mergeCell ref="C489:M489"/>
    <mergeCell ref="Y489:AE489"/>
    <mergeCell ref="AF489:AJ489"/>
    <mergeCell ref="C486:N486"/>
    <mergeCell ref="Y486:AE486"/>
    <mergeCell ref="AF486:AJ486"/>
    <mergeCell ref="C487:M487"/>
    <mergeCell ref="Y487:AE487"/>
    <mergeCell ref="AF487:AJ487"/>
    <mergeCell ref="C484:J484"/>
    <mergeCell ref="Y484:AE484"/>
    <mergeCell ref="AF484:AJ484"/>
    <mergeCell ref="C485:L485"/>
    <mergeCell ref="Y485:AE485"/>
    <mergeCell ref="AF485:AJ485"/>
    <mergeCell ref="C482:N482"/>
    <mergeCell ref="Y482:AE482"/>
    <mergeCell ref="AF482:AJ482"/>
    <mergeCell ref="C483:J483"/>
    <mergeCell ref="Y483:AE483"/>
    <mergeCell ref="AF483:AJ483"/>
    <mergeCell ref="C480:N480"/>
    <mergeCell ref="Y480:AE480"/>
    <mergeCell ref="AF480:AJ480"/>
    <mergeCell ref="C481:N481"/>
    <mergeCell ref="Y481:AE481"/>
    <mergeCell ref="AF481:AJ481"/>
    <mergeCell ref="C478:L478"/>
    <mergeCell ref="Y478:AE478"/>
    <mergeCell ref="AF478:AJ478"/>
    <mergeCell ref="C479:L479"/>
    <mergeCell ref="Y479:AE479"/>
    <mergeCell ref="AF479:AJ479"/>
    <mergeCell ref="C475:P475"/>
    <mergeCell ref="Y475:AE475"/>
    <mergeCell ref="AF475:AJ475"/>
    <mergeCell ref="Y476:AE476"/>
    <mergeCell ref="AF476:AJ476"/>
    <mergeCell ref="C477:H477"/>
    <mergeCell ref="Y477:AE477"/>
    <mergeCell ref="AF477:AJ477"/>
    <mergeCell ref="Y472:AE472"/>
    <mergeCell ref="AF472:AJ472"/>
    <mergeCell ref="Y473:AE473"/>
    <mergeCell ref="AF473:AJ473"/>
    <mergeCell ref="Y474:AE474"/>
    <mergeCell ref="AF474:AJ474"/>
    <mergeCell ref="Y469:AE469"/>
    <mergeCell ref="AF469:AJ469"/>
    <mergeCell ref="Y470:AE470"/>
    <mergeCell ref="AF470:AJ470"/>
    <mergeCell ref="Y471:AE471"/>
    <mergeCell ref="AF471:AJ471"/>
    <mergeCell ref="Y466:AE466"/>
    <mergeCell ref="AF466:AJ466"/>
    <mergeCell ref="Y467:AE467"/>
    <mergeCell ref="AF467:AJ467"/>
    <mergeCell ref="Y468:AE468"/>
    <mergeCell ref="AF468:AJ468"/>
    <mergeCell ref="Y463:AE463"/>
    <mergeCell ref="AF463:AJ463"/>
    <mergeCell ref="Y464:AE464"/>
    <mergeCell ref="AF464:AJ464"/>
    <mergeCell ref="C465:K465"/>
    <mergeCell ref="Y465:AE465"/>
    <mergeCell ref="AF465:AJ465"/>
    <mergeCell ref="C460:M460"/>
    <mergeCell ref="Y460:AE460"/>
    <mergeCell ref="AF460:AJ460"/>
    <mergeCell ref="Y461:AE461"/>
    <mergeCell ref="AF461:AJ461"/>
    <mergeCell ref="Y462:AE462"/>
    <mergeCell ref="AF462:AJ462"/>
    <mergeCell ref="Y457:AE457"/>
    <mergeCell ref="AF457:AJ457"/>
    <mergeCell ref="Y458:AE458"/>
    <mergeCell ref="AF458:AJ458"/>
    <mergeCell ref="Y459:AE459"/>
    <mergeCell ref="AF459:AJ459"/>
    <mergeCell ref="B452:AI452"/>
    <mergeCell ref="AF453:AJ453"/>
    <mergeCell ref="Y454:AE454"/>
    <mergeCell ref="AF454:AJ454"/>
    <mergeCell ref="Y456:AE456"/>
    <mergeCell ref="AF456:AJ456"/>
    <mergeCell ref="AB448:AF448"/>
    <mergeCell ref="AG448:AJ448"/>
    <mergeCell ref="AB449:AF449"/>
    <mergeCell ref="AG449:AJ449"/>
    <mergeCell ref="AB450:AF450"/>
    <mergeCell ref="AG450:AJ450"/>
    <mergeCell ref="AB445:AF445"/>
    <mergeCell ref="AG445:AJ445"/>
    <mergeCell ref="AB446:AF446"/>
    <mergeCell ref="AG446:AJ446"/>
    <mergeCell ref="AB447:AF447"/>
    <mergeCell ref="AG447:AJ447"/>
    <mergeCell ref="AB442:AF442"/>
    <mergeCell ref="AG442:AJ442"/>
    <mergeCell ref="T443:Z443"/>
    <mergeCell ref="AB443:AF443"/>
    <mergeCell ref="AG443:AJ443"/>
    <mergeCell ref="AB444:AF444"/>
    <mergeCell ref="AG444:AJ444"/>
    <mergeCell ref="AB439:AF439"/>
    <mergeCell ref="AG439:AJ439"/>
    <mergeCell ref="AB440:AF440"/>
    <mergeCell ref="AG440:AJ440"/>
    <mergeCell ref="AB441:AF441"/>
    <mergeCell ref="AG441:AJ441"/>
    <mergeCell ref="AB436:AF436"/>
    <mergeCell ref="AG436:AJ436"/>
    <mergeCell ref="AB437:AF437"/>
    <mergeCell ref="AG437:AJ437"/>
    <mergeCell ref="AB438:AF438"/>
    <mergeCell ref="AG438:AJ438"/>
    <mergeCell ref="AB433:AF433"/>
    <mergeCell ref="AG433:AJ433"/>
    <mergeCell ref="AB434:AF434"/>
    <mergeCell ref="AG434:AJ434"/>
    <mergeCell ref="AB435:AF435"/>
    <mergeCell ref="AG435:AJ435"/>
    <mergeCell ref="AB430:AF430"/>
    <mergeCell ref="AG430:AJ430"/>
    <mergeCell ref="AB431:AF431"/>
    <mergeCell ref="AG431:AJ431"/>
    <mergeCell ref="AB432:AF432"/>
    <mergeCell ref="AG432:AJ432"/>
    <mergeCell ref="AB427:AF427"/>
    <mergeCell ref="AG427:AJ427"/>
    <mergeCell ref="D428:N428"/>
    <mergeCell ref="AB428:AF428"/>
    <mergeCell ref="AG428:AJ428"/>
    <mergeCell ref="AB429:AF429"/>
    <mergeCell ref="AG429:AJ429"/>
    <mergeCell ref="AB424:AF424"/>
    <mergeCell ref="AG424:AJ424"/>
    <mergeCell ref="AB425:AF425"/>
    <mergeCell ref="AG425:AJ425"/>
    <mergeCell ref="AB426:AF426"/>
    <mergeCell ref="AG426:AJ426"/>
    <mergeCell ref="L422:Q422"/>
    <mergeCell ref="R422:V422"/>
    <mergeCell ref="W422:Z422"/>
    <mergeCell ref="AA422:AF422"/>
    <mergeCell ref="AG422:AJ422"/>
    <mergeCell ref="R423:V423"/>
    <mergeCell ref="W423:Z423"/>
    <mergeCell ref="AA423:AF423"/>
    <mergeCell ref="AG423:AJ423"/>
    <mergeCell ref="K423:Q423"/>
    <mergeCell ref="L420:Q420"/>
    <mergeCell ref="R420:V420"/>
    <mergeCell ref="W420:Z420"/>
    <mergeCell ref="AA420:AF420"/>
    <mergeCell ref="AG420:AJ420"/>
    <mergeCell ref="L421:Q421"/>
    <mergeCell ref="R421:V421"/>
    <mergeCell ref="W421:Z421"/>
    <mergeCell ref="AA421:AF421"/>
    <mergeCell ref="AG421:AJ421"/>
    <mergeCell ref="L418:Q418"/>
    <mergeCell ref="R418:V418"/>
    <mergeCell ref="W418:Z418"/>
    <mergeCell ref="AA418:AF418"/>
    <mergeCell ref="AG418:AJ418"/>
    <mergeCell ref="L419:Q419"/>
    <mergeCell ref="R419:V419"/>
    <mergeCell ref="W419:Z419"/>
    <mergeCell ref="AA419:AF419"/>
    <mergeCell ref="AG419:AJ419"/>
    <mergeCell ref="AG416:AJ416"/>
    <mergeCell ref="L417:Q417"/>
    <mergeCell ref="R417:V417"/>
    <mergeCell ref="W417:Z417"/>
    <mergeCell ref="AA417:AF417"/>
    <mergeCell ref="AG417:AJ417"/>
    <mergeCell ref="K415:Q415"/>
    <mergeCell ref="R415:V415"/>
    <mergeCell ref="W415:Z415"/>
    <mergeCell ref="AA415:AF415"/>
    <mergeCell ref="AG415:AJ415"/>
    <mergeCell ref="C416:J416"/>
    <mergeCell ref="K416:Q416"/>
    <mergeCell ref="R416:V416"/>
    <mergeCell ref="W416:Z416"/>
    <mergeCell ref="AA416:AF416"/>
    <mergeCell ref="K413:Q413"/>
    <mergeCell ref="R413:V413"/>
    <mergeCell ref="W413:Z413"/>
    <mergeCell ref="AA413:AF413"/>
    <mergeCell ref="AG413:AJ413"/>
    <mergeCell ref="K414:Q414"/>
    <mergeCell ref="R414:V414"/>
    <mergeCell ref="W414:Z414"/>
    <mergeCell ref="AA414:AF414"/>
    <mergeCell ref="AG414:AJ414"/>
    <mergeCell ref="K411:Q411"/>
    <mergeCell ref="R411:V411"/>
    <mergeCell ref="W411:Z411"/>
    <mergeCell ref="AA411:AF411"/>
    <mergeCell ref="AG411:AJ411"/>
    <mergeCell ref="K412:Q412"/>
    <mergeCell ref="R412:V412"/>
    <mergeCell ref="W412:Z412"/>
    <mergeCell ref="AA412:AF412"/>
    <mergeCell ref="AG412:AJ412"/>
    <mergeCell ref="K409:Q409"/>
    <mergeCell ref="R409:V409"/>
    <mergeCell ref="W409:Z409"/>
    <mergeCell ref="AA409:AF409"/>
    <mergeCell ref="AG409:AJ409"/>
    <mergeCell ref="K410:Q410"/>
    <mergeCell ref="R410:V410"/>
    <mergeCell ref="W410:Z410"/>
    <mergeCell ref="AA410:AF410"/>
    <mergeCell ref="AG410:AJ410"/>
    <mergeCell ref="C405:O405"/>
    <mergeCell ref="AB405:AF405"/>
    <mergeCell ref="AG405:AJ405"/>
    <mergeCell ref="K408:Q408"/>
    <mergeCell ref="R408:V408"/>
    <mergeCell ref="W408:Z408"/>
    <mergeCell ref="AA408:AF408"/>
    <mergeCell ref="AG408:AJ408"/>
    <mergeCell ref="AB402:AF402"/>
    <mergeCell ref="AG402:AJ402"/>
    <mergeCell ref="AB403:AF403"/>
    <mergeCell ref="AG403:AJ403"/>
    <mergeCell ref="AB404:AF404"/>
    <mergeCell ref="AG404:AJ404"/>
    <mergeCell ref="AB399:AF399"/>
    <mergeCell ref="AG399:AJ399"/>
    <mergeCell ref="C400:O400"/>
    <mergeCell ref="AB400:AF400"/>
    <mergeCell ref="AG400:AJ400"/>
    <mergeCell ref="AB401:AF401"/>
    <mergeCell ref="AG401:AJ401"/>
    <mergeCell ref="AB396:AF396"/>
    <mergeCell ref="AG396:AJ396"/>
    <mergeCell ref="AB397:AF397"/>
    <mergeCell ref="AG397:AJ397"/>
    <mergeCell ref="AB398:AF398"/>
    <mergeCell ref="AG398:AJ398"/>
    <mergeCell ref="C393:M393"/>
    <mergeCell ref="AB393:AF393"/>
    <mergeCell ref="AG393:AJ393"/>
    <mergeCell ref="AB394:AF394"/>
    <mergeCell ref="AG394:AJ394"/>
    <mergeCell ref="AB395:AF395"/>
    <mergeCell ref="AG395:AJ395"/>
    <mergeCell ref="C390:I390"/>
    <mergeCell ref="AB390:AF390"/>
    <mergeCell ref="AG390:AJ390"/>
    <mergeCell ref="AB391:AF391"/>
    <mergeCell ref="AG391:AJ391"/>
    <mergeCell ref="AB392:AF392"/>
    <mergeCell ref="AG392:AJ392"/>
    <mergeCell ref="C388:M388"/>
    <mergeCell ref="AB388:AF388"/>
    <mergeCell ref="AG388:AJ388"/>
    <mergeCell ref="C389:M389"/>
    <mergeCell ref="AB389:AF389"/>
    <mergeCell ref="AG389:AJ389"/>
    <mergeCell ref="C386:M386"/>
    <mergeCell ref="AB386:AF386"/>
    <mergeCell ref="AG386:AJ386"/>
    <mergeCell ref="C387:M387"/>
    <mergeCell ref="AB387:AF387"/>
    <mergeCell ref="AG387:AJ387"/>
    <mergeCell ref="C384:M384"/>
    <mergeCell ref="AB384:AF384"/>
    <mergeCell ref="AG384:AJ384"/>
    <mergeCell ref="C385:M385"/>
    <mergeCell ref="AB385:AF385"/>
    <mergeCell ref="AG385:AJ385"/>
    <mergeCell ref="AB381:AF381"/>
    <mergeCell ref="AG381:AJ381"/>
    <mergeCell ref="C382:G382"/>
    <mergeCell ref="AB382:AF382"/>
    <mergeCell ref="AG382:AJ382"/>
    <mergeCell ref="C383:M383"/>
    <mergeCell ref="AB383:AF383"/>
    <mergeCell ref="AG383:AJ383"/>
    <mergeCell ref="B381:P381"/>
    <mergeCell ref="AB378:AF378"/>
    <mergeCell ref="AG378:AJ378"/>
    <mergeCell ref="AB379:AF379"/>
    <mergeCell ref="AG379:AJ379"/>
    <mergeCell ref="C380:S380"/>
    <mergeCell ref="AB380:AF380"/>
    <mergeCell ref="AG380:AJ380"/>
    <mergeCell ref="AB375:AF375"/>
    <mergeCell ref="AG375:AJ375"/>
    <mergeCell ref="AB376:AF376"/>
    <mergeCell ref="AG376:AJ376"/>
    <mergeCell ref="AB377:AF377"/>
    <mergeCell ref="AG377:AJ377"/>
    <mergeCell ref="S373:X373"/>
    <mergeCell ref="Y373:AA373"/>
    <mergeCell ref="AC373:AF373"/>
    <mergeCell ref="AG373:AJ373"/>
    <mergeCell ref="C374:R374"/>
    <mergeCell ref="S374:X374"/>
    <mergeCell ref="Y374:AA374"/>
    <mergeCell ref="AB374:AF374"/>
    <mergeCell ref="AG374:AJ374"/>
    <mergeCell ref="C371:R371"/>
    <mergeCell ref="S371:X371"/>
    <mergeCell ref="Y371:AA371"/>
    <mergeCell ref="AB371:AF371"/>
    <mergeCell ref="AG371:AJ371"/>
    <mergeCell ref="C372:R372"/>
    <mergeCell ref="S372:X372"/>
    <mergeCell ref="Y372:AA372"/>
    <mergeCell ref="AB372:AF372"/>
    <mergeCell ref="AG372:AJ372"/>
    <mergeCell ref="C369:R369"/>
    <mergeCell ref="S369:X369"/>
    <mergeCell ref="Y369:AA369"/>
    <mergeCell ref="AB369:AF369"/>
    <mergeCell ref="AG369:AJ369"/>
    <mergeCell ref="C370:R370"/>
    <mergeCell ref="S370:X370"/>
    <mergeCell ref="Y370:AA370"/>
    <mergeCell ref="AB370:AF370"/>
    <mergeCell ref="AG370:AJ370"/>
    <mergeCell ref="C367:R367"/>
    <mergeCell ref="S367:X367"/>
    <mergeCell ref="Y367:AA367"/>
    <mergeCell ref="AB367:AF367"/>
    <mergeCell ref="AG367:AJ367"/>
    <mergeCell ref="C368:R368"/>
    <mergeCell ref="S368:X368"/>
    <mergeCell ref="Y368:AA368"/>
    <mergeCell ref="AB368:AF368"/>
    <mergeCell ref="AG368:AJ368"/>
    <mergeCell ref="C365:U365"/>
    <mergeCell ref="W365:AC365"/>
    <mergeCell ref="AE365:AJ365"/>
    <mergeCell ref="S366:X366"/>
    <mergeCell ref="Y366:AA366"/>
    <mergeCell ref="AB366:AF366"/>
    <mergeCell ref="AG366:AJ366"/>
    <mergeCell ref="W362:AC362"/>
    <mergeCell ref="AE362:AJ362"/>
    <mergeCell ref="W363:AC363"/>
    <mergeCell ref="AE363:AJ363"/>
    <mergeCell ref="W364:AC364"/>
    <mergeCell ref="AE364:AJ364"/>
    <mergeCell ref="W358:AC358"/>
    <mergeCell ref="AE358:AJ358"/>
    <mergeCell ref="W359:AC359"/>
    <mergeCell ref="AE359:AJ359"/>
    <mergeCell ref="W361:AC361"/>
    <mergeCell ref="AE361:AJ361"/>
    <mergeCell ref="AH353:BU353"/>
    <mergeCell ref="W355:AC355"/>
    <mergeCell ref="AE355:AJ355"/>
    <mergeCell ref="W356:AC356"/>
    <mergeCell ref="AE356:AJ356"/>
    <mergeCell ref="W357:AC357"/>
    <mergeCell ref="AE357:AJ357"/>
    <mergeCell ref="S353:V353"/>
    <mergeCell ref="W353:Y353"/>
    <mergeCell ref="Z353:AC353"/>
    <mergeCell ref="AD353:AG353"/>
    <mergeCell ref="S351:V351"/>
    <mergeCell ref="W351:Y351"/>
    <mergeCell ref="Z351:AC351"/>
    <mergeCell ref="AD351:AG351"/>
    <mergeCell ref="AH351:BU351"/>
    <mergeCell ref="AH349:BU349"/>
    <mergeCell ref="S350:V350"/>
    <mergeCell ref="W350:Y350"/>
    <mergeCell ref="Z350:AC350"/>
    <mergeCell ref="AD350:AG350"/>
    <mergeCell ref="AH350:BU350"/>
    <mergeCell ref="BH345:BM345"/>
    <mergeCell ref="BO345:BT345"/>
    <mergeCell ref="O348:V348"/>
    <mergeCell ref="W348:AC348"/>
    <mergeCell ref="AE348:AJ348"/>
    <mergeCell ref="O349:R349"/>
    <mergeCell ref="S349:V349"/>
    <mergeCell ref="W349:Y349"/>
    <mergeCell ref="Z349:AC349"/>
    <mergeCell ref="AD349:AG349"/>
    <mergeCell ref="W343:AB343"/>
    <mergeCell ref="AE343:AJ343"/>
    <mergeCell ref="W344:AB344"/>
    <mergeCell ref="AE344:AJ344"/>
    <mergeCell ref="C345:S345"/>
    <mergeCell ref="W345:AB345"/>
    <mergeCell ref="AE345:AJ345"/>
    <mergeCell ref="W340:AB340"/>
    <mergeCell ref="AE340:AJ340"/>
    <mergeCell ref="W341:AB341"/>
    <mergeCell ref="AE341:AJ341"/>
    <mergeCell ref="W342:AB342"/>
    <mergeCell ref="AE342:AJ342"/>
    <mergeCell ref="T338:U338"/>
    <mergeCell ref="W338:AB338"/>
    <mergeCell ref="AE338:AJ338"/>
    <mergeCell ref="BH338:BM338"/>
    <mergeCell ref="BO338:BT338"/>
    <mergeCell ref="W339:AB339"/>
    <mergeCell ref="AE339:AJ339"/>
    <mergeCell ref="T336:U336"/>
    <mergeCell ref="W336:AB336"/>
    <mergeCell ref="AE336:AJ336"/>
    <mergeCell ref="BH336:BM336"/>
    <mergeCell ref="BO336:BT336"/>
    <mergeCell ref="W337:AB337"/>
    <mergeCell ref="AE337:AJ337"/>
    <mergeCell ref="AV330:AZ330"/>
    <mergeCell ref="BA330:BE330"/>
    <mergeCell ref="BF330:BJ330"/>
    <mergeCell ref="BK330:BO330"/>
    <mergeCell ref="BP330:BT330"/>
    <mergeCell ref="W335:AB335"/>
    <mergeCell ref="AE335:AJ335"/>
    <mergeCell ref="AV329:AZ329"/>
    <mergeCell ref="BA329:BE329"/>
    <mergeCell ref="BF329:BJ329"/>
    <mergeCell ref="BK329:BO329"/>
    <mergeCell ref="BP329:BT329"/>
    <mergeCell ref="K330:O330"/>
    <mergeCell ref="P330:T330"/>
    <mergeCell ref="U330:Y330"/>
    <mergeCell ref="Z330:AE330"/>
    <mergeCell ref="AF330:AJ330"/>
    <mergeCell ref="AV328:AZ328"/>
    <mergeCell ref="BA328:BE328"/>
    <mergeCell ref="BF328:BJ328"/>
    <mergeCell ref="BK328:BO328"/>
    <mergeCell ref="BP328:BT328"/>
    <mergeCell ref="K329:O329"/>
    <mergeCell ref="P329:T329"/>
    <mergeCell ref="U329:Y329"/>
    <mergeCell ref="Z329:AE329"/>
    <mergeCell ref="AF329:AJ329"/>
    <mergeCell ref="AV327:AZ327"/>
    <mergeCell ref="BA327:BE327"/>
    <mergeCell ref="BF327:BJ327"/>
    <mergeCell ref="BK327:BO327"/>
    <mergeCell ref="BP327:BT327"/>
    <mergeCell ref="K328:O328"/>
    <mergeCell ref="P328:T328"/>
    <mergeCell ref="U328:Y328"/>
    <mergeCell ref="Z328:AE328"/>
    <mergeCell ref="AF328:AJ328"/>
    <mergeCell ref="AV326:AZ326"/>
    <mergeCell ref="BA326:BE326"/>
    <mergeCell ref="BF326:BJ326"/>
    <mergeCell ref="BK326:BO326"/>
    <mergeCell ref="BP326:BT326"/>
    <mergeCell ref="K327:O327"/>
    <mergeCell ref="P327:T327"/>
    <mergeCell ref="U327:Y327"/>
    <mergeCell ref="Z327:AE327"/>
    <mergeCell ref="AF327:AJ327"/>
    <mergeCell ref="AV325:AZ325"/>
    <mergeCell ref="BA325:BE325"/>
    <mergeCell ref="BF325:BJ325"/>
    <mergeCell ref="BK325:BO325"/>
    <mergeCell ref="BP325:BT325"/>
    <mergeCell ref="K326:O326"/>
    <mergeCell ref="P326:T326"/>
    <mergeCell ref="U326:Y326"/>
    <mergeCell ref="Z326:AE326"/>
    <mergeCell ref="AF326:AJ326"/>
    <mergeCell ref="AV324:AZ324"/>
    <mergeCell ref="BA324:BE324"/>
    <mergeCell ref="BF324:BJ324"/>
    <mergeCell ref="BK324:BO324"/>
    <mergeCell ref="BP324:BT324"/>
    <mergeCell ref="K325:O325"/>
    <mergeCell ref="P325:T325"/>
    <mergeCell ref="U325:Y325"/>
    <mergeCell ref="Z325:AE325"/>
    <mergeCell ref="AF325:AJ325"/>
    <mergeCell ref="K323:O323"/>
    <mergeCell ref="P323:T323"/>
    <mergeCell ref="U323:Y323"/>
    <mergeCell ref="Z323:AE323"/>
    <mergeCell ref="AF323:AJ323"/>
    <mergeCell ref="K324:O324"/>
    <mergeCell ref="P324:T324"/>
    <mergeCell ref="U324:Y324"/>
    <mergeCell ref="Z324:AE324"/>
    <mergeCell ref="AF324:AJ324"/>
    <mergeCell ref="BA321:BE321"/>
    <mergeCell ref="BF321:BJ321"/>
    <mergeCell ref="BK321:BO321"/>
    <mergeCell ref="BP321:BT321"/>
    <mergeCell ref="K322:O322"/>
    <mergeCell ref="P322:T322"/>
    <mergeCell ref="U322:Y322"/>
    <mergeCell ref="Z322:AE322"/>
    <mergeCell ref="AF322:AJ322"/>
    <mergeCell ref="BA320:BE320"/>
    <mergeCell ref="BF320:BJ320"/>
    <mergeCell ref="BK320:BO320"/>
    <mergeCell ref="BP320:BT320"/>
    <mergeCell ref="K321:O321"/>
    <mergeCell ref="P321:T321"/>
    <mergeCell ref="U321:Y321"/>
    <mergeCell ref="Z321:AE321"/>
    <mergeCell ref="AF321:AJ321"/>
    <mergeCell ref="AV321:AZ321"/>
    <mergeCell ref="BA319:BE319"/>
    <mergeCell ref="BF319:BJ319"/>
    <mergeCell ref="BK319:BO319"/>
    <mergeCell ref="BP319:BT319"/>
    <mergeCell ref="K320:O320"/>
    <mergeCell ref="P320:T320"/>
    <mergeCell ref="U320:Y320"/>
    <mergeCell ref="Z320:AE320"/>
    <mergeCell ref="AF320:AJ320"/>
    <mergeCell ref="AV320:AZ320"/>
    <mergeCell ref="BA318:BE318"/>
    <mergeCell ref="BF318:BJ318"/>
    <mergeCell ref="BK318:BO318"/>
    <mergeCell ref="BP318:BT318"/>
    <mergeCell ref="K319:O319"/>
    <mergeCell ref="P319:T319"/>
    <mergeCell ref="U319:Y319"/>
    <mergeCell ref="Z319:AE319"/>
    <mergeCell ref="AF319:AJ319"/>
    <mergeCell ref="AV319:AZ319"/>
    <mergeCell ref="K318:O318"/>
    <mergeCell ref="P318:T318"/>
    <mergeCell ref="U318:Y318"/>
    <mergeCell ref="Z318:AE318"/>
    <mergeCell ref="AF318:AJ318"/>
    <mergeCell ref="AV318:AZ318"/>
    <mergeCell ref="BA316:BE316"/>
    <mergeCell ref="BF316:BJ316"/>
    <mergeCell ref="BK316:BO316"/>
    <mergeCell ref="BP316:BT316"/>
    <mergeCell ref="K317:O317"/>
    <mergeCell ref="P317:T317"/>
    <mergeCell ref="U317:Y317"/>
    <mergeCell ref="Z317:AE317"/>
    <mergeCell ref="AF317:AJ317"/>
    <mergeCell ref="BA315:BE315"/>
    <mergeCell ref="BF315:BJ315"/>
    <mergeCell ref="BK315:BO315"/>
    <mergeCell ref="BP315:BT315"/>
    <mergeCell ref="K316:O316"/>
    <mergeCell ref="P316:T316"/>
    <mergeCell ref="U316:Y316"/>
    <mergeCell ref="Z316:AE316"/>
    <mergeCell ref="AF316:AJ316"/>
    <mergeCell ref="AV316:AZ316"/>
    <mergeCell ref="BA314:BE314"/>
    <mergeCell ref="BF314:BJ314"/>
    <mergeCell ref="BK314:BO314"/>
    <mergeCell ref="BP314:BT314"/>
    <mergeCell ref="K315:O315"/>
    <mergeCell ref="P315:T315"/>
    <mergeCell ref="U315:Y315"/>
    <mergeCell ref="Z315:AE315"/>
    <mergeCell ref="AF315:AJ315"/>
    <mergeCell ref="AV315:AZ315"/>
    <mergeCell ref="BA313:BE313"/>
    <mergeCell ref="BF313:BJ313"/>
    <mergeCell ref="BK313:BO313"/>
    <mergeCell ref="BP313:BT313"/>
    <mergeCell ref="K314:O314"/>
    <mergeCell ref="P314:T314"/>
    <mergeCell ref="U314:Y314"/>
    <mergeCell ref="Z314:AE314"/>
    <mergeCell ref="AF314:AJ314"/>
    <mergeCell ref="AV314:AZ314"/>
    <mergeCell ref="BA312:BE312"/>
    <mergeCell ref="BF312:BJ312"/>
    <mergeCell ref="BK312:BO312"/>
    <mergeCell ref="BP312:BT312"/>
    <mergeCell ref="K313:O313"/>
    <mergeCell ref="P313:T313"/>
    <mergeCell ref="U313:Y313"/>
    <mergeCell ref="Z313:AE313"/>
    <mergeCell ref="AF313:AJ313"/>
    <mergeCell ref="AV313:AZ313"/>
    <mergeCell ref="BA311:BE311"/>
    <mergeCell ref="BF311:BJ311"/>
    <mergeCell ref="BK311:BO311"/>
    <mergeCell ref="BP311:BT311"/>
    <mergeCell ref="K312:O312"/>
    <mergeCell ref="P312:T312"/>
    <mergeCell ref="U312:Y312"/>
    <mergeCell ref="Z312:AE312"/>
    <mergeCell ref="AF312:AJ312"/>
    <mergeCell ref="AV312:AZ312"/>
    <mergeCell ref="BA310:BE310"/>
    <mergeCell ref="BF310:BJ310"/>
    <mergeCell ref="BK310:BO310"/>
    <mergeCell ref="BP310:BT310"/>
    <mergeCell ref="K311:O311"/>
    <mergeCell ref="P311:T311"/>
    <mergeCell ref="U311:Y311"/>
    <mergeCell ref="Z311:AE311"/>
    <mergeCell ref="AF311:AJ311"/>
    <mergeCell ref="AV311:AZ311"/>
    <mergeCell ref="BA309:BE309"/>
    <mergeCell ref="BF309:BJ309"/>
    <mergeCell ref="BK309:BO309"/>
    <mergeCell ref="BP309:BT309"/>
    <mergeCell ref="K310:O310"/>
    <mergeCell ref="P310:T310"/>
    <mergeCell ref="U310:Y310"/>
    <mergeCell ref="Z310:AE310"/>
    <mergeCell ref="AF310:AJ310"/>
    <mergeCell ref="AV310:AZ310"/>
    <mergeCell ref="BA308:BE308"/>
    <mergeCell ref="BF308:BJ308"/>
    <mergeCell ref="BK308:BO308"/>
    <mergeCell ref="BP308:BT308"/>
    <mergeCell ref="K309:O309"/>
    <mergeCell ref="P309:T309"/>
    <mergeCell ref="U309:Y309"/>
    <mergeCell ref="Z309:AE309"/>
    <mergeCell ref="AF309:AJ309"/>
    <mergeCell ref="AV309:AZ309"/>
    <mergeCell ref="BA307:BE307"/>
    <mergeCell ref="BF307:BJ307"/>
    <mergeCell ref="BK307:BO307"/>
    <mergeCell ref="BP307:BT307"/>
    <mergeCell ref="K308:O308"/>
    <mergeCell ref="P308:T308"/>
    <mergeCell ref="U308:Y308"/>
    <mergeCell ref="Z308:AE308"/>
    <mergeCell ref="AF308:AJ308"/>
    <mergeCell ref="AV308:AZ308"/>
    <mergeCell ref="BA306:BE306"/>
    <mergeCell ref="BF306:BJ306"/>
    <mergeCell ref="BK306:BO306"/>
    <mergeCell ref="BP306:BT306"/>
    <mergeCell ref="K307:O307"/>
    <mergeCell ref="P307:T307"/>
    <mergeCell ref="U307:Y307"/>
    <mergeCell ref="Z307:AE307"/>
    <mergeCell ref="AF307:AJ307"/>
    <mergeCell ref="AV307:AZ307"/>
    <mergeCell ref="K306:O306"/>
    <mergeCell ref="P306:T306"/>
    <mergeCell ref="U306:Y306"/>
    <mergeCell ref="Z306:AE306"/>
    <mergeCell ref="AF306:AJ306"/>
    <mergeCell ref="AV306:AZ306"/>
    <mergeCell ref="L299:O299"/>
    <mergeCell ref="P299:S299"/>
    <mergeCell ref="T299:W299"/>
    <mergeCell ref="X299:AA299"/>
    <mergeCell ref="AB299:AF299"/>
    <mergeCell ref="AG299:AJ299"/>
    <mergeCell ref="L298:O298"/>
    <mergeCell ref="P298:S298"/>
    <mergeCell ref="T298:W298"/>
    <mergeCell ref="X298:AA298"/>
    <mergeCell ref="AB298:AF298"/>
    <mergeCell ref="AG298:AJ298"/>
    <mergeCell ref="L297:O297"/>
    <mergeCell ref="P297:S297"/>
    <mergeCell ref="T297:W297"/>
    <mergeCell ref="X297:AA297"/>
    <mergeCell ref="AB297:AF297"/>
    <mergeCell ref="AG297:AJ297"/>
    <mergeCell ref="L296:O296"/>
    <mergeCell ref="P296:S296"/>
    <mergeCell ref="T296:W296"/>
    <mergeCell ref="X296:AA296"/>
    <mergeCell ref="AB296:AF296"/>
    <mergeCell ref="AG296:AJ296"/>
    <mergeCell ref="L295:O295"/>
    <mergeCell ref="P295:S295"/>
    <mergeCell ref="T295:W295"/>
    <mergeCell ref="X295:AA295"/>
    <mergeCell ref="AB295:AF295"/>
    <mergeCell ref="AG295:AJ295"/>
    <mergeCell ref="L294:O294"/>
    <mergeCell ref="P294:S294"/>
    <mergeCell ref="T294:W294"/>
    <mergeCell ref="X294:AA294"/>
    <mergeCell ref="AB294:AF294"/>
    <mergeCell ref="AG294:AJ294"/>
    <mergeCell ref="L293:O293"/>
    <mergeCell ref="P293:S293"/>
    <mergeCell ref="T293:W293"/>
    <mergeCell ref="X293:AA293"/>
    <mergeCell ref="AB293:AF293"/>
    <mergeCell ref="AG293:AJ293"/>
    <mergeCell ref="L292:O292"/>
    <mergeCell ref="P292:S292"/>
    <mergeCell ref="T292:W292"/>
    <mergeCell ref="X292:AA292"/>
    <mergeCell ref="AB292:AF292"/>
    <mergeCell ref="AG292:AJ292"/>
    <mergeCell ref="L291:O291"/>
    <mergeCell ref="P291:S291"/>
    <mergeCell ref="T291:W291"/>
    <mergeCell ref="X291:AA291"/>
    <mergeCell ref="AB291:AF291"/>
    <mergeCell ref="AG291:AJ291"/>
    <mergeCell ref="L290:O290"/>
    <mergeCell ref="P290:S290"/>
    <mergeCell ref="T290:W290"/>
    <mergeCell ref="X290:AA290"/>
    <mergeCell ref="AB290:AF290"/>
    <mergeCell ref="AG290:AJ290"/>
    <mergeCell ref="L289:O289"/>
    <mergeCell ref="P289:S289"/>
    <mergeCell ref="T289:W289"/>
    <mergeCell ref="X289:AA289"/>
    <mergeCell ref="AB289:AF289"/>
    <mergeCell ref="AG289:AJ289"/>
    <mergeCell ref="L288:O288"/>
    <mergeCell ref="P288:S288"/>
    <mergeCell ref="T288:W288"/>
    <mergeCell ref="X288:AA288"/>
    <mergeCell ref="AB288:AF288"/>
    <mergeCell ref="AG288:AJ288"/>
    <mergeCell ref="L286:O286"/>
    <mergeCell ref="P286:S286"/>
    <mergeCell ref="T286:W286"/>
    <mergeCell ref="X286:AA286"/>
    <mergeCell ref="AB286:AF286"/>
    <mergeCell ref="AG286:AJ286"/>
    <mergeCell ref="L285:O285"/>
    <mergeCell ref="P285:S285"/>
    <mergeCell ref="T285:W285"/>
    <mergeCell ref="X285:AA285"/>
    <mergeCell ref="AB285:AF285"/>
    <mergeCell ref="AG285:AJ285"/>
    <mergeCell ref="L284:O284"/>
    <mergeCell ref="P284:S284"/>
    <mergeCell ref="T284:W284"/>
    <mergeCell ref="X284:AA284"/>
    <mergeCell ref="AB284:AF284"/>
    <mergeCell ref="AG284:AJ284"/>
    <mergeCell ref="L283:O283"/>
    <mergeCell ref="P283:S283"/>
    <mergeCell ref="T283:W283"/>
    <mergeCell ref="X283:AA283"/>
    <mergeCell ref="AB283:AF283"/>
    <mergeCell ref="AG283:AJ283"/>
    <mergeCell ref="L282:O282"/>
    <mergeCell ref="P282:S282"/>
    <mergeCell ref="T282:W282"/>
    <mergeCell ref="X282:AA282"/>
    <mergeCell ref="AB282:AF282"/>
    <mergeCell ref="AG282:AJ282"/>
    <mergeCell ref="L281:O281"/>
    <mergeCell ref="P281:S281"/>
    <mergeCell ref="T281:W281"/>
    <mergeCell ref="X281:AA281"/>
    <mergeCell ref="AB281:AF281"/>
    <mergeCell ref="AG281:AJ281"/>
    <mergeCell ref="L280:O280"/>
    <mergeCell ref="P280:S280"/>
    <mergeCell ref="T280:W280"/>
    <mergeCell ref="X280:AA280"/>
    <mergeCell ref="AB280:AF280"/>
    <mergeCell ref="AG280:AJ280"/>
    <mergeCell ref="AG278:AJ278"/>
    <mergeCell ref="L279:O279"/>
    <mergeCell ref="P279:S279"/>
    <mergeCell ref="T279:W279"/>
    <mergeCell ref="X279:AA279"/>
    <mergeCell ref="AB279:AF279"/>
    <mergeCell ref="AG279:AJ279"/>
    <mergeCell ref="L276:O276"/>
    <mergeCell ref="P276:S276"/>
    <mergeCell ref="T276:W276"/>
    <mergeCell ref="X276:AA276"/>
    <mergeCell ref="AB276:AF276"/>
    <mergeCell ref="L278:O278"/>
    <mergeCell ref="P278:S278"/>
    <mergeCell ref="T278:W278"/>
    <mergeCell ref="X278:AA278"/>
    <mergeCell ref="AB278:AF278"/>
    <mergeCell ref="BA268:BE268"/>
    <mergeCell ref="BF268:BJ268"/>
    <mergeCell ref="BK268:BO268"/>
    <mergeCell ref="BP268:BT268"/>
    <mergeCell ref="L275:O275"/>
    <mergeCell ref="P275:S275"/>
    <mergeCell ref="T275:W275"/>
    <mergeCell ref="X275:AA275"/>
    <mergeCell ref="AB275:AF275"/>
    <mergeCell ref="AG275:AJ276"/>
    <mergeCell ref="BF267:BJ267"/>
    <mergeCell ref="BK267:BO267"/>
    <mergeCell ref="BP267:BT267"/>
    <mergeCell ref="L268:O268"/>
    <mergeCell ref="P268:S268"/>
    <mergeCell ref="T268:W268"/>
    <mergeCell ref="X268:AA268"/>
    <mergeCell ref="AB268:AF268"/>
    <mergeCell ref="AG268:AJ268"/>
    <mergeCell ref="AV268:AZ268"/>
    <mergeCell ref="BK266:BO266"/>
    <mergeCell ref="BP266:BT266"/>
    <mergeCell ref="L267:O267"/>
    <mergeCell ref="P267:S267"/>
    <mergeCell ref="T267:W267"/>
    <mergeCell ref="X267:AA267"/>
    <mergeCell ref="AB267:AF267"/>
    <mergeCell ref="AG267:AJ267"/>
    <mergeCell ref="AV267:AZ267"/>
    <mergeCell ref="BA267:BE267"/>
    <mergeCell ref="BV265:CB265"/>
    <mergeCell ref="L266:O266"/>
    <mergeCell ref="P266:S266"/>
    <mergeCell ref="T266:W266"/>
    <mergeCell ref="X266:AA266"/>
    <mergeCell ref="AB266:AF266"/>
    <mergeCell ref="AG266:AJ266"/>
    <mergeCell ref="AV266:AZ266"/>
    <mergeCell ref="BA266:BE266"/>
    <mergeCell ref="BF266:BJ266"/>
    <mergeCell ref="AG265:AJ265"/>
    <mergeCell ref="AV265:AZ265"/>
    <mergeCell ref="BA265:BE265"/>
    <mergeCell ref="BF265:BJ265"/>
    <mergeCell ref="BK265:BO265"/>
    <mergeCell ref="BP265:BT265"/>
    <mergeCell ref="AV264:AZ264"/>
    <mergeCell ref="BA264:BE264"/>
    <mergeCell ref="BF264:BJ264"/>
    <mergeCell ref="BK264:BO264"/>
    <mergeCell ref="BP264:BT264"/>
    <mergeCell ref="L265:O265"/>
    <mergeCell ref="P265:S265"/>
    <mergeCell ref="T265:W265"/>
    <mergeCell ref="X265:AA265"/>
    <mergeCell ref="AB265:AF265"/>
    <mergeCell ref="L264:O264"/>
    <mergeCell ref="P264:S264"/>
    <mergeCell ref="T264:W264"/>
    <mergeCell ref="X264:AA264"/>
    <mergeCell ref="AB264:AF264"/>
    <mergeCell ref="AG264:AJ264"/>
    <mergeCell ref="L263:O263"/>
    <mergeCell ref="P263:S263"/>
    <mergeCell ref="T263:W263"/>
    <mergeCell ref="X263:AA263"/>
    <mergeCell ref="AB263:AF263"/>
    <mergeCell ref="AG263:AJ263"/>
    <mergeCell ref="AG262:AJ262"/>
    <mergeCell ref="AV262:AZ262"/>
    <mergeCell ref="BA262:BE262"/>
    <mergeCell ref="BF262:BJ262"/>
    <mergeCell ref="BK262:BO262"/>
    <mergeCell ref="BP262:BT262"/>
    <mergeCell ref="AV261:AZ261"/>
    <mergeCell ref="BA261:BE261"/>
    <mergeCell ref="BF261:BJ261"/>
    <mergeCell ref="BK261:BO261"/>
    <mergeCell ref="BP261:BT261"/>
    <mergeCell ref="L262:O262"/>
    <mergeCell ref="P262:S262"/>
    <mergeCell ref="T262:W262"/>
    <mergeCell ref="X262:AA262"/>
    <mergeCell ref="AB262:AF262"/>
    <mergeCell ref="L261:O261"/>
    <mergeCell ref="P261:S261"/>
    <mergeCell ref="T261:W261"/>
    <mergeCell ref="X261:AA261"/>
    <mergeCell ref="AB261:AF261"/>
    <mergeCell ref="AG261:AJ261"/>
    <mergeCell ref="L260:O260"/>
    <mergeCell ref="P260:S260"/>
    <mergeCell ref="T260:W260"/>
    <mergeCell ref="X260:AA260"/>
    <mergeCell ref="AB260:AF260"/>
    <mergeCell ref="AG260:AJ260"/>
    <mergeCell ref="L259:O259"/>
    <mergeCell ref="P259:S259"/>
    <mergeCell ref="T259:W259"/>
    <mergeCell ref="X259:AA259"/>
    <mergeCell ref="AB259:AF259"/>
    <mergeCell ref="AG259:AJ259"/>
    <mergeCell ref="AG258:AJ258"/>
    <mergeCell ref="AV258:AZ258"/>
    <mergeCell ref="BA258:BE258"/>
    <mergeCell ref="BF258:BJ258"/>
    <mergeCell ref="BK258:BO258"/>
    <mergeCell ref="BP258:BT258"/>
    <mergeCell ref="AV257:AZ257"/>
    <mergeCell ref="BA257:BE257"/>
    <mergeCell ref="BF257:BJ257"/>
    <mergeCell ref="BK257:BO257"/>
    <mergeCell ref="BP257:BT257"/>
    <mergeCell ref="L258:O258"/>
    <mergeCell ref="P258:S258"/>
    <mergeCell ref="T258:W258"/>
    <mergeCell ref="X258:AA258"/>
    <mergeCell ref="AB258:AF258"/>
    <mergeCell ref="BA256:BE256"/>
    <mergeCell ref="BF256:BJ256"/>
    <mergeCell ref="BK256:BO256"/>
    <mergeCell ref="BP256:BT256"/>
    <mergeCell ref="L257:O257"/>
    <mergeCell ref="P257:S257"/>
    <mergeCell ref="T257:W257"/>
    <mergeCell ref="X257:AA257"/>
    <mergeCell ref="AB257:AF257"/>
    <mergeCell ref="AG257:AJ257"/>
    <mergeCell ref="AG255:AJ255"/>
    <mergeCell ref="AV255:AZ255"/>
    <mergeCell ref="BA255:BE255"/>
    <mergeCell ref="BF255:BJ255"/>
    <mergeCell ref="BK255:BO255"/>
    <mergeCell ref="BP255:BT255"/>
    <mergeCell ref="AV254:AZ254"/>
    <mergeCell ref="BA254:BE254"/>
    <mergeCell ref="BF254:BJ254"/>
    <mergeCell ref="BK254:BO254"/>
    <mergeCell ref="BP254:BT254"/>
    <mergeCell ref="L255:O255"/>
    <mergeCell ref="P255:S255"/>
    <mergeCell ref="T255:W255"/>
    <mergeCell ref="X255:AA255"/>
    <mergeCell ref="AB255:AF255"/>
    <mergeCell ref="L254:O254"/>
    <mergeCell ref="P254:S254"/>
    <mergeCell ref="T254:W254"/>
    <mergeCell ref="X254:AA254"/>
    <mergeCell ref="AB254:AF254"/>
    <mergeCell ref="AG254:AJ254"/>
    <mergeCell ref="L253:O253"/>
    <mergeCell ref="P253:S253"/>
    <mergeCell ref="T253:W253"/>
    <mergeCell ref="X253:AA253"/>
    <mergeCell ref="AB253:AF253"/>
    <mergeCell ref="AG253:AJ253"/>
    <mergeCell ref="AG252:AJ252"/>
    <mergeCell ref="AV252:AZ252"/>
    <mergeCell ref="BA252:BE252"/>
    <mergeCell ref="BF252:BJ252"/>
    <mergeCell ref="BK252:BO252"/>
    <mergeCell ref="BP252:BT252"/>
    <mergeCell ref="AV251:AZ251"/>
    <mergeCell ref="BA251:BE251"/>
    <mergeCell ref="BF251:BJ251"/>
    <mergeCell ref="BK251:BO251"/>
    <mergeCell ref="BP251:BT251"/>
    <mergeCell ref="L252:O252"/>
    <mergeCell ref="P252:S252"/>
    <mergeCell ref="T252:W252"/>
    <mergeCell ref="X252:AA252"/>
    <mergeCell ref="AB252:AF252"/>
    <mergeCell ref="L251:O251"/>
    <mergeCell ref="P251:S251"/>
    <mergeCell ref="T251:W251"/>
    <mergeCell ref="X251:AA251"/>
    <mergeCell ref="AB251:AF251"/>
    <mergeCell ref="AG251:AJ251"/>
    <mergeCell ref="AG250:AJ250"/>
    <mergeCell ref="AV250:AZ250"/>
    <mergeCell ref="BA250:BE250"/>
    <mergeCell ref="BF250:BJ250"/>
    <mergeCell ref="BK250:BO250"/>
    <mergeCell ref="BP250:BT250"/>
    <mergeCell ref="AV249:AZ249"/>
    <mergeCell ref="BA249:BE249"/>
    <mergeCell ref="BF249:BJ249"/>
    <mergeCell ref="BK249:BO249"/>
    <mergeCell ref="BP249:BT249"/>
    <mergeCell ref="L250:O250"/>
    <mergeCell ref="P250:S250"/>
    <mergeCell ref="T250:W250"/>
    <mergeCell ref="X250:AA250"/>
    <mergeCell ref="AB250:AF250"/>
    <mergeCell ref="L249:O249"/>
    <mergeCell ref="P249:S249"/>
    <mergeCell ref="T249:W249"/>
    <mergeCell ref="X249:AA249"/>
    <mergeCell ref="AB249:AF249"/>
    <mergeCell ref="AG249:AJ249"/>
    <mergeCell ref="AG248:AJ248"/>
    <mergeCell ref="AV248:AZ248"/>
    <mergeCell ref="BA248:BE248"/>
    <mergeCell ref="BF248:BJ248"/>
    <mergeCell ref="BK248:BO248"/>
    <mergeCell ref="BP248:BT248"/>
    <mergeCell ref="AV247:AZ247"/>
    <mergeCell ref="BA247:BE247"/>
    <mergeCell ref="BF247:BJ247"/>
    <mergeCell ref="BK247:BO247"/>
    <mergeCell ref="BP247:BT247"/>
    <mergeCell ref="L248:O248"/>
    <mergeCell ref="P248:S248"/>
    <mergeCell ref="T248:W248"/>
    <mergeCell ref="X248:AA248"/>
    <mergeCell ref="AB248:AF248"/>
    <mergeCell ref="L247:O247"/>
    <mergeCell ref="P247:S247"/>
    <mergeCell ref="T247:W247"/>
    <mergeCell ref="X247:AA247"/>
    <mergeCell ref="AB247:AF247"/>
    <mergeCell ref="AG247:AJ247"/>
    <mergeCell ref="AG246:AJ246"/>
    <mergeCell ref="AV246:AZ246"/>
    <mergeCell ref="BA246:BE246"/>
    <mergeCell ref="BF246:BJ246"/>
    <mergeCell ref="BK246:BO246"/>
    <mergeCell ref="BP246:BT246"/>
    <mergeCell ref="AV245:AZ245"/>
    <mergeCell ref="BA245:BE245"/>
    <mergeCell ref="BF245:BJ245"/>
    <mergeCell ref="BK245:BO245"/>
    <mergeCell ref="BP245:BT245"/>
    <mergeCell ref="L246:O246"/>
    <mergeCell ref="P246:S246"/>
    <mergeCell ref="T246:W246"/>
    <mergeCell ref="X246:AA246"/>
    <mergeCell ref="AB246:AF246"/>
    <mergeCell ref="L244:O244"/>
    <mergeCell ref="P244:S244"/>
    <mergeCell ref="T244:W244"/>
    <mergeCell ref="X244:AA244"/>
    <mergeCell ref="AB244:AF244"/>
    <mergeCell ref="AV244:AZ244"/>
    <mergeCell ref="AG243:AJ244"/>
    <mergeCell ref="AV243:AZ243"/>
    <mergeCell ref="BF243:BJ243"/>
    <mergeCell ref="BK243:BO243"/>
    <mergeCell ref="BP243:BT243"/>
    <mergeCell ref="BA244:BE244"/>
    <mergeCell ref="BF244:BJ244"/>
    <mergeCell ref="BK244:BO244"/>
    <mergeCell ref="BP244:BT244"/>
    <mergeCell ref="L243:O243"/>
    <mergeCell ref="P243:S243"/>
    <mergeCell ref="T243:W243"/>
    <mergeCell ref="X243:AA243"/>
    <mergeCell ref="AB243:AF243"/>
    <mergeCell ref="BA243:BE243"/>
    <mergeCell ref="T237:AA237"/>
    <mergeCell ref="AB237:AJ237"/>
    <mergeCell ref="T238:AA238"/>
    <mergeCell ref="AB238:AJ238"/>
    <mergeCell ref="C239:S239"/>
    <mergeCell ref="T239:AA239"/>
    <mergeCell ref="AB239:AJ239"/>
    <mergeCell ref="C233:S233"/>
    <mergeCell ref="T234:AA234"/>
    <mergeCell ref="AB234:AJ234"/>
    <mergeCell ref="C235:S235"/>
    <mergeCell ref="T236:AA236"/>
    <mergeCell ref="AB236:AJ236"/>
    <mergeCell ref="T231:W231"/>
    <mergeCell ref="Y231:AA231"/>
    <mergeCell ref="AB231:AF231"/>
    <mergeCell ref="AG231:AJ231"/>
    <mergeCell ref="C232:S232"/>
    <mergeCell ref="T232:W232"/>
    <mergeCell ref="Y232:AA232"/>
    <mergeCell ref="AC232:AF232"/>
    <mergeCell ref="AG232:AJ232"/>
    <mergeCell ref="T229:AA229"/>
    <mergeCell ref="AB229:AJ229"/>
    <mergeCell ref="Y228:AB228"/>
    <mergeCell ref="AC228:AF228"/>
    <mergeCell ref="T230:W230"/>
    <mergeCell ref="Y230:AA230"/>
    <mergeCell ref="AB230:AF230"/>
    <mergeCell ref="AG230:AJ230"/>
    <mergeCell ref="C227:S227"/>
    <mergeCell ref="T227:W227"/>
    <mergeCell ref="Y227:AA227"/>
    <mergeCell ref="AB227:AF227"/>
    <mergeCell ref="AG227:AJ227"/>
    <mergeCell ref="C228:S228"/>
    <mergeCell ref="T228:W228"/>
    <mergeCell ref="AG228:AJ228"/>
    <mergeCell ref="C225:S225"/>
    <mergeCell ref="T225:W225"/>
    <mergeCell ref="Y225:AA225"/>
    <mergeCell ref="AB225:AF225"/>
    <mergeCell ref="AG225:AJ225"/>
    <mergeCell ref="C226:S226"/>
    <mergeCell ref="T226:W226"/>
    <mergeCell ref="Y226:AA226"/>
    <mergeCell ref="AB226:AF226"/>
    <mergeCell ref="AG226:AJ226"/>
    <mergeCell ref="T223:W223"/>
    <mergeCell ref="Y223:AA223"/>
    <mergeCell ref="AB223:AF223"/>
    <mergeCell ref="AG223:AJ223"/>
    <mergeCell ref="T224:W224"/>
    <mergeCell ref="Y224:AA224"/>
    <mergeCell ref="AB224:AF224"/>
    <mergeCell ref="AG224:AJ224"/>
    <mergeCell ref="T221:W221"/>
    <mergeCell ref="Y221:AA221"/>
    <mergeCell ref="AB221:AF221"/>
    <mergeCell ref="AG221:AJ221"/>
    <mergeCell ref="T222:W222"/>
    <mergeCell ref="Y222:AA222"/>
    <mergeCell ref="AB222:AF222"/>
    <mergeCell ref="AG222:AJ222"/>
    <mergeCell ref="T219:W219"/>
    <mergeCell ref="Y219:AA219"/>
    <mergeCell ref="AB219:AF219"/>
    <mergeCell ref="AG219:AJ219"/>
    <mergeCell ref="T220:W220"/>
    <mergeCell ref="Y220:AA220"/>
    <mergeCell ref="AB220:AF220"/>
    <mergeCell ref="AG220:AJ220"/>
    <mergeCell ref="T217:W217"/>
    <mergeCell ref="Y217:AA217"/>
    <mergeCell ref="AB217:AF217"/>
    <mergeCell ref="AG217:AJ217"/>
    <mergeCell ref="T218:W218"/>
    <mergeCell ref="Y218:AA218"/>
    <mergeCell ref="AB218:AF218"/>
    <mergeCell ref="AG218:AJ218"/>
    <mergeCell ref="AG213:AJ213"/>
    <mergeCell ref="T215:AA215"/>
    <mergeCell ref="AB215:AJ215"/>
    <mergeCell ref="T216:W216"/>
    <mergeCell ref="Y216:AA216"/>
    <mergeCell ref="AB216:AF216"/>
    <mergeCell ref="AG216:AJ216"/>
    <mergeCell ref="B213:M213"/>
    <mergeCell ref="N213:Q213"/>
    <mergeCell ref="S211:U211"/>
    <mergeCell ref="V211:X211"/>
    <mergeCell ref="Y211:AA211"/>
    <mergeCell ref="AB211:AE211"/>
    <mergeCell ref="S213:V213"/>
    <mergeCell ref="W213:Z213"/>
    <mergeCell ref="AA213:AF213"/>
    <mergeCell ref="AF211:AG211"/>
    <mergeCell ref="AH211:AJ211"/>
    <mergeCell ref="C210:M210"/>
    <mergeCell ref="N210:R210"/>
    <mergeCell ref="S210:V210"/>
    <mergeCell ref="W210:Z210"/>
    <mergeCell ref="AA210:AF210"/>
    <mergeCell ref="AG210:AJ210"/>
    <mergeCell ref="AG208:AJ208"/>
    <mergeCell ref="C209:M209"/>
    <mergeCell ref="N209:R209"/>
    <mergeCell ref="S209:V209"/>
    <mergeCell ref="W209:Z209"/>
    <mergeCell ref="AA209:AF209"/>
    <mergeCell ref="AG209:AJ209"/>
    <mergeCell ref="N207:R207"/>
    <mergeCell ref="S207:V207"/>
    <mergeCell ref="W207:Z207"/>
    <mergeCell ref="AA207:AF207"/>
    <mergeCell ref="AG207:AJ207"/>
    <mergeCell ref="C208:M208"/>
    <mergeCell ref="N208:R208"/>
    <mergeCell ref="S208:V208"/>
    <mergeCell ref="W208:Z208"/>
    <mergeCell ref="AA208:AF208"/>
    <mergeCell ref="C204:S204"/>
    <mergeCell ref="W204:X204"/>
    <mergeCell ref="Y204:AB204"/>
    <mergeCell ref="BH204:BM204"/>
    <mergeCell ref="BO204:BT204"/>
    <mergeCell ref="N206:Z206"/>
    <mergeCell ref="W202:X202"/>
    <mergeCell ref="Y202:AB202"/>
    <mergeCell ref="AE202:AF202"/>
    <mergeCell ref="AG202:AJ202"/>
    <mergeCell ref="W203:X203"/>
    <mergeCell ref="Y203:AB203"/>
    <mergeCell ref="AE203:AF203"/>
    <mergeCell ref="AG203:AJ203"/>
    <mergeCell ref="BH200:BM200"/>
    <mergeCell ref="BO200:BT200"/>
    <mergeCell ref="W201:X201"/>
    <mergeCell ref="Y201:AB201"/>
    <mergeCell ref="AE201:AF201"/>
    <mergeCell ref="AG201:AJ201"/>
    <mergeCell ref="W199:X199"/>
    <mergeCell ref="Y199:AB199"/>
    <mergeCell ref="AE199:AF199"/>
    <mergeCell ref="AG199:AJ199"/>
    <mergeCell ref="T200:U200"/>
    <mergeCell ref="W200:X200"/>
    <mergeCell ref="Y200:AB200"/>
    <mergeCell ref="AE200:AF200"/>
    <mergeCell ref="AG200:AJ200"/>
    <mergeCell ref="BH196:BM196"/>
    <mergeCell ref="BO196:BT196"/>
    <mergeCell ref="AE197:AJ197"/>
    <mergeCell ref="BO197:BT197"/>
    <mergeCell ref="C198:V198"/>
    <mergeCell ref="W198:AB198"/>
    <mergeCell ref="AE198:AJ198"/>
    <mergeCell ref="T195:X195"/>
    <mergeCell ref="Y195:AB195"/>
    <mergeCell ref="AC195:AG195"/>
    <mergeCell ref="AH195:AJ195"/>
    <mergeCell ref="C196:S196"/>
    <mergeCell ref="T196:X196"/>
    <mergeCell ref="Y196:AB196"/>
    <mergeCell ref="AC196:AG196"/>
    <mergeCell ref="AH196:AJ196"/>
    <mergeCell ref="T193:X193"/>
    <mergeCell ref="Y193:AB193"/>
    <mergeCell ref="AC193:AG193"/>
    <mergeCell ref="AH193:AJ193"/>
    <mergeCell ref="T194:X194"/>
    <mergeCell ref="Y194:AB194"/>
    <mergeCell ref="AC194:AG194"/>
    <mergeCell ref="AH194:AJ194"/>
    <mergeCell ref="T191:X191"/>
    <mergeCell ref="Y191:AB191"/>
    <mergeCell ref="AC191:AG191"/>
    <mergeCell ref="AH191:AJ191"/>
    <mergeCell ref="T192:X192"/>
    <mergeCell ref="Y192:AB192"/>
    <mergeCell ref="AC192:AG192"/>
    <mergeCell ref="AH192:AJ192"/>
    <mergeCell ref="T189:X189"/>
    <mergeCell ref="Y189:AB189"/>
    <mergeCell ref="AC189:AG189"/>
    <mergeCell ref="AH189:AJ189"/>
    <mergeCell ref="T190:X190"/>
    <mergeCell ref="Y190:AB190"/>
    <mergeCell ref="AC190:AG190"/>
    <mergeCell ref="AH190:AJ190"/>
    <mergeCell ref="T188:X188"/>
    <mergeCell ref="Y188:AB188"/>
    <mergeCell ref="AC188:AG188"/>
    <mergeCell ref="AH188:AJ188"/>
    <mergeCell ref="BH188:BM188"/>
    <mergeCell ref="BO188:BT188"/>
    <mergeCell ref="T187:X187"/>
    <mergeCell ref="Y187:AB187"/>
    <mergeCell ref="AC187:AG187"/>
    <mergeCell ref="AH187:AJ187"/>
    <mergeCell ref="BH187:BM187"/>
    <mergeCell ref="BO187:BT187"/>
    <mergeCell ref="T186:X186"/>
    <mergeCell ref="Y186:AB186"/>
    <mergeCell ref="AC186:AG186"/>
    <mergeCell ref="AH186:AJ186"/>
    <mergeCell ref="BH186:BM186"/>
    <mergeCell ref="BO186:BT186"/>
    <mergeCell ref="T185:X185"/>
    <mergeCell ref="Y185:AB185"/>
    <mergeCell ref="AC185:AG185"/>
    <mergeCell ref="AH185:AJ185"/>
    <mergeCell ref="BH185:BM185"/>
    <mergeCell ref="BO185:BT185"/>
    <mergeCell ref="T184:X184"/>
    <mergeCell ref="Y184:AB184"/>
    <mergeCell ref="AC184:AG184"/>
    <mergeCell ref="AH184:AJ184"/>
    <mergeCell ref="BH184:BM184"/>
    <mergeCell ref="BO184:BT184"/>
    <mergeCell ref="T183:X183"/>
    <mergeCell ref="Y183:AB183"/>
    <mergeCell ref="AC183:AG183"/>
    <mergeCell ref="AH183:AJ183"/>
    <mergeCell ref="BH183:BM183"/>
    <mergeCell ref="BO183:BT183"/>
    <mergeCell ref="T182:X182"/>
    <mergeCell ref="Y182:AB182"/>
    <mergeCell ref="AC182:AG182"/>
    <mergeCell ref="AH182:AJ182"/>
    <mergeCell ref="BH182:BM182"/>
    <mergeCell ref="BO182:BT182"/>
    <mergeCell ref="T180:AB180"/>
    <mergeCell ref="AC180:AJ180"/>
    <mergeCell ref="T181:X181"/>
    <mergeCell ref="Y181:AB181"/>
    <mergeCell ref="AC181:AG181"/>
    <mergeCell ref="AH181:AJ181"/>
    <mergeCell ref="T177:U177"/>
    <mergeCell ref="W177:AB177"/>
    <mergeCell ref="AE177:AJ177"/>
    <mergeCell ref="BH177:BM177"/>
    <mergeCell ref="BO177:BT177"/>
    <mergeCell ref="C178:S178"/>
    <mergeCell ref="W178:AB178"/>
    <mergeCell ref="AE178:AJ178"/>
    <mergeCell ref="BH178:BM178"/>
    <mergeCell ref="BO178:BT178"/>
    <mergeCell ref="BH175:BM175"/>
    <mergeCell ref="BO175:BT175"/>
    <mergeCell ref="C176:R176"/>
    <mergeCell ref="T176:U176"/>
    <mergeCell ref="W176:AB176"/>
    <mergeCell ref="AE176:AJ176"/>
    <mergeCell ref="BH176:BM176"/>
    <mergeCell ref="BO176:BT176"/>
    <mergeCell ref="C174:O174"/>
    <mergeCell ref="W174:AB174"/>
    <mergeCell ref="AE174:AJ174"/>
    <mergeCell ref="T175:U175"/>
    <mergeCell ref="W175:AB175"/>
    <mergeCell ref="AE175:AJ175"/>
    <mergeCell ref="C172:O172"/>
    <mergeCell ref="W172:AB172"/>
    <mergeCell ref="AE172:AJ172"/>
    <mergeCell ref="C173:O173"/>
    <mergeCell ref="W173:AB173"/>
    <mergeCell ref="AE173:AJ173"/>
    <mergeCell ref="BH170:BM170"/>
    <mergeCell ref="BO170:BT170"/>
    <mergeCell ref="C171:R171"/>
    <mergeCell ref="T171:U171"/>
    <mergeCell ref="W171:AB171"/>
    <mergeCell ref="AE171:AJ171"/>
    <mergeCell ref="BH171:BM171"/>
    <mergeCell ref="BO171:BT171"/>
    <mergeCell ref="AE168:AJ168"/>
    <mergeCell ref="W169:AB169"/>
    <mergeCell ref="AE169:AJ169"/>
    <mergeCell ref="T170:U170"/>
    <mergeCell ref="W170:AB170"/>
    <mergeCell ref="AE170:AJ170"/>
    <mergeCell ref="C160:R160"/>
    <mergeCell ref="C161:R161"/>
    <mergeCell ref="C162:R162"/>
    <mergeCell ref="C163:R163"/>
    <mergeCell ref="T168:U168"/>
    <mergeCell ref="W168:AB168"/>
    <mergeCell ref="W150:Y150"/>
    <mergeCell ref="Z150:AB150"/>
    <mergeCell ref="AE150:AG150"/>
    <mergeCell ref="AH150:AJ150"/>
    <mergeCell ref="AA159:AB159"/>
    <mergeCell ref="AI159:AJ159"/>
    <mergeCell ref="X159:Y159"/>
    <mergeCell ref="W141:AB141"/>
    <mergeCell ref="AE141:AJ141"/>
    <mergeCell ref="W142:X142"/>
    <mergeCell ref="Y142:Z142"/>
    <mergeCell ref="AA142:AB142"/>
    <mergeCell ref="AE142:AF142"/>
    <mergeCell ref="AG142:AH142"/>
    <mergeCell ref="AI142:AJ142"/>
    <mergeCell ref="T138:U138"/>
    <mergeCell ref="W138:AB138"/>
    <mergeCell ref="AE138:AJ138"/>
    <mergeCell ref="BH138:BM138"/>
    <mergeCell ref="BO138:BT138"/>
    <mergeCell ref="C139:S139"/>
    <mergeCell ref="W139:AB139"/>
    <mergeCell ref="AE139:AJ139"/>
    <mergeCell ref="BH139:BM139"/>
    <mergeCell ref="BO139:BT139"/>
    <mergeCell ref="BO136:BT136"/>
    <mergeCell ref="T137:U137"/>
    <mergeCell ref="W137:AB137"/>
    <mergeCell ref="AE137:AJ137"/>
    <mergeCell ref="BH137:BM137"/>
    <mergeCell ref="BO137:BT137"/>
    <mergeCell ref="W135:AB135"/>
    <mergeCell ref="AE135:AJ135"/>
    <mergeCell ref="T136:U136"/>
    <mergeCell ref="W136:AB136"/>
    <mergeCell ref="AE136:AJ136"/>
    <mergeCell ref="BH136:BM136"/>
    <mergeCell ref="C121:BU122"/>
    <mergeCell ref="C124:BU125"/>
    <mergeCell ref="D126:BU126"/>
    <mergeCell ref="D127:BU127"/>
    <mergeCell ref="T134:U134"/>
    <mergeCell ref="W134:AB134"/>
    <mergeCell ref="AE134:AJ134"/>
    <mergeCell ref="C60:BU61"/>
    <mergeCell ref="C113:BU116"/>
    <mergeCell ref="D117:BU117"/>
    <mergeCell ref="D118:BU118"/>
    <mergeCell ref="D119:BU119"/>
    <mergeCell ref="D120:BU120"/>
    <mergeCell ref="A8:BU8"/>
    <mergeCell ref="C77:BU77"/>
    <mergeCell ref="C81:BU82"/>
    <mergeCell ref="C102:BU103"/>
    <mergeCell ref="C107:BU107"/>
    <mergeCell ref="C108:BU108"/>
    <mergeCell ref="C40:BU42"/>
    <mergeCell ref="C43:BU44"/>
    <mergeCell ref="C50:BU51"/>
    <mergeCell ref="C52:BU53"/>
    <mergeCell ref="A2:O2"/>
    <mergeCell ref="C66:BU69"/>
    <mergeCell ref="C29:BU30"/>
    <mergeCell ref="C32:BU35"/>
    <mergeCell ref="C37:BU39"/>
    <mergeCell ref="X1:AJ1"/>
    <mergeCell ref="W3:AJ3"/>
    <mergeCell ref="W4:AJ4"/>
    <mergeCell ref="W5:AJ5"/>
    <mergeCell ref="A7:BU7"/>
  </mergeCells>
  <printOptions/>
  <pageMargins left="0.2" right="0.2" top="0.47" bottom="0.64" header="0.36" footer="0.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3D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2015-10-13T09:14:15Z</cp:lastPrinted>
  <dcterms:created xsi:type="dcterms:W3CDTF">2010-07-29T01:23:43Z</dcterms:created>
  <dcterms:modified xsi:type="dcterms:W3CDTF">2015-10-17T04:23:17Z</dcterms:modified>
  <cp:category/>
  <cp:version/>
  <cp:contentType/>
  <cp:contentStatus/>
</cp:coreProperties>
</file>